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2"/>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46" i="29"/>
  <c r="BO45" i="29"/>
  <c r="BO42" i="29"/>
  <c r="BO41" i="29"/>
  <c r="BO38" i="29"/>
  <c r="BO37" i="29"/>
  <c r="BO34" i="29"/>
  <c r="BO33" i="29"/>
  <c r="BO31" i="29"/>
  <c r="BO30" i="29"/>
  <c r="BO29" i="29"/>
  <c r="BO28" i="29"/>
  <c r="BO27" i="29"/>
  <c r="BO26" i="29"/>
  <c r="BO25" i="29"/>
  <c r="BO24" i="29"/>
  <c r="BO23" i="29"/>
  <c r="BO22" i="29"/>
  <c r="BO21" i="29"/>
  <c r="BO20" i="29"/>
  <c r="BO19" i="29"/>
  <c r="BO18" i="29"/>
  <c r="BO17" i="29"/>
  <c r="BO16" i="29"/>
  <c r="BO15" i="29"/>
  <c r="BO14"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3" i="7"/>
  <c r="BO14" i="7"/>
  <c r="BO15" i="7"/>
  <c r="BO16" i="7"/>
  <c r="BO17" i="7"/>
  <c r="BO18" i="7"/>
  <c r="BO20" i="7"/>
  <c r="BO21" i="7"/>
  <c r="BO24" i="7"/>
  <c r="BO25" i="7"/>
  <c r="BO28" i="7"/>
  <c r="BO29" i="7"/>
  <c r="BO32" i="7"/>
  <c r="BO33"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M45" i="32"/>
  <c r="BN45" i="32" s="1"/>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AJ8" i="33" s="1"/>
  <c r="L39" i="32"/>
  <c r="AJ7" i="33" s="1"/>
  <c r="J39" i="32"/>
  <c r="AJ6" i="33" s="1"/>
  <c r="H39" i="32"/>
  <c r="AJ5" i="33" s="1"/>
  <c r="F39" i="32"/>
  <c r="AJ4" i="33" s="1"/>
  <c r="D39" i="32"/>
  <c r="AJ3" i="33" s="1"/>
  <c r="B39" i="32"/>
  <c r="AJ2" i="33" s="1"/>
  <c r="BW38" i="32"/>
  <c r="BU38" i="32"/>
  <c r="BS38" i="32"/>
  <c r="BM38" i="32"/>
  <c r="BN38" i="32" s="1"/>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H35" i="32"/>
  <c r="AG5" i="33" s="1"/>
  <c r="F35" i="32"/>
  <c r="AG4" i="33" s="1"/>
  <c r="D35" i="32"/>
  <c r="AG3" i="33" s="1"/>
  <c r="B35" i="32"/>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X33"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M30" i="32"/>
  <c r="BN30" i="32" s="1"/>
  <c r="BL30" i="32"/>
  <c r="BX29"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N27" i="32"/>
  <c r="BM27" i="32"/>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N24" i="32"/>
  <c r="BM24" i="32"/>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N23" i="32"/>
  <c r="BM23" i="32"/>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M19" i="32"/>
  <c r="BN19" i="32" s="1"/>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X17"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M15" i="32"/>
  <c r="BN15" i="32" s="1"/>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L9" i="33" s="1"/>
  <c r="N12" i="32"/>
  <c r="L8" i="33" s="1"/>
  <c r="L12" i="32"/>
  <c r="L7" i="33" s="1"/>
  <c r="J12" i="32"/>
  <c r="L6" i="33" s="1"/>
  <c r="H12" i="32"/>
  <c r="L5" i="33" s="1"/>
  <c r="F12" i="32"/>
  <c r="L4" i="33" s="1"/>
  <c r="D12" i="32"/>
  <c r="L3" i="33" s="1"/>
  <c r="B12" i="32"/>
  <c r="L2" i="33" s="1"/>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K8" i="33" s="1"/>
  <c r="L11" i="32"/>
  <c r="K7" i="33" s="1"/>
  <c r="J11" i="32"/>
  <c r="K6" i="33" s="1"/>
  <c r="H11" i="32"/>
  <c r="K5" i="33" s="1"/>
  <c r="F11" i="32"/>
  <c r="K4" i="33" s="1"/>
  <c r="D11" i="32"/>
  <c r="K3" i="33" s="1"/>
  <c r="B11" i="32"/>
  <c r="K2" i="33" s="1"/>
  <c r="BW10"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N9" i="32"/>
  <c r="BM9" i="32"/>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X7" i="32" s="1"/>
  <c r="BW6" i="32"/>
  <c r="BU6" i="32"/>
  <c r="BS6" i="32"/>
  <c r="BN6" i="32"/>
  <c r="BM6" i="32"/>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BX3" i="32" s="1"/>
  <c r="AH31" i="31"/>
  <c r="C31" i="31"/>
  <c r="C30" i="31"/>
  <c r="C29" i="31"/>
  <c r="C28" i="31"/>
  <c r="C27" i="31"/>
  <c r="T26" i="31"/>
  <c r="C26" i="31"/>
  <c r="C25" i="31"/>
  <c r="C24" i="31"/>
  <c r="AH23" i="31"/>
  <c r="C23" i="31"/>
  <c r="C22" i="31"/>
  <c r="C21" i="31"/>
  <c r="C20" i="31"/>
  <c r="Z19" i="31"/>
  <c r="C19" i="31"/>
  <c r="J18" i="31"/>
  <c r="C18" i="31"/>
  <c r="C17" i="31"/>
  <c r="T16" i="31"/>
  <c r="C16" i="31"/>
  <c r="R15" i="31"/>
  <c r="C15" i="31"/>
  <c r="R14" i="31"/>
  <c r="C14" i="31"/>
  <c r="AA13" i="31"/>
  <c r="C13" i="31"/>
  <c r="C12" i="31"/>
  <c r="X11" i="31"/>
  <c r="C11" i="31"/>
  <c r="AH10" i="31"/>
  <c r="P10" i="31"/>
  <c r="C10" i="31"/>
  <c r="Z9" i="31"/>
  <c r="H9" i="31"/>
  <c r="C9" i="31"/>
  <c r="X8" i="31"/>
  <c r="H8" i="31"/>
  <c r="C8" i="31"/>
  <c r="Y7" i="31"/>
  <c r="I7" i="31"/>
  <c r="C7" i="31"/>
  <c r="Z6" i="31"/>
  <c r="C6" i="31"/>
  <c r="AD5" i="31"/>
  <c r="N5" i="31"/>
  <c r="C5" i="31"/>
  <c r="AF4" i="31"/>
  <c r="P4" i="31"/>
  <c r="C4" i="31"/>
  <c r="AG3" i="31"/>
  <c r="Q3" i="31"/>
  <c r="C3" i="31"/>
  <c r="AH2" i="31"/>
  <c r="R2" i="31"/>
  <c r="C2" i="31"/>
  <c r="AO31" i="30"/>
  <c r="AN31" i="30"/>
  <c r="AL31" i="30"/>
  <c r="AK31" i="30"/>
  <c r="AI31" i="30"/>
  <c r="AH31" i="30"/>
  <c r="AG31" i="30"/>
  <c r="AF31" i="30"/>
  <c r="AE31" i="30"/>
  <c r="AD31" i="30"/>
  <c r="AC31" i="30"/>
  <c r="AB31" i="30"/>
  <c r="AA31" i="30"/>
  <c r="Z31" i="30"/>
  <c r="Y31" i="30"/>
  <c r="X31" i="30"/>
  <c r="W31" i="30"/>
  <c r="V31" i="30"/>
  <c r="U31" i="30"/>
  <c r="T31" i="30"/>
  <c r="S31" i="30"/>
  <c r="R31" i="30"/>
  <c r="Q31" i="30"/>
  <c r="P31" i="30"/>
  <c r="O31" i="30"/>
  <c r="N31" i="30"/>
  <c r="M31" i="30"/>
  <c r="J31" i="30"/>
  <c r="I31" i="30"/>
  <c r="H31" i="30"/>
  <c r="G31" i="30"/>
  <c r="F31" i="30"/>
  <c r="E31" i="30"/>
  <c r="D31" i="30"/>
  <c r="C31" i="30"/>
  <c r="AO30" i="30"/>
  <c r="AN30" i="30"/>
  <c r="AL30" i="30"/>
  <c r="AK30" i="30"/>
  <c r="AI30" i="30"/>
  <c r="AH30" i="30"/>
  <c r="AF30" i="30"/>
  <c r="AE30" i="30"/>
  <c r="AD30" i="30"/>
  <c r="AC30" i="30"/>
  <c r="AB30" i="30"/>
  <c r="AA30" i="30"/>
  <c r="Z30" i="30"/>
  <c r="Y30" i="30"/>
  <c r="X30" i="30"/>
  <c r="W30" i="30"/>
  <c r="V30" i="30"/>
  <c r="U30" i="30"/>
  <c r="T30" i="30"/>
  <c r="S30" i="30"/>
  <c r="R30" i="30"/>
  <c r="Q30" i="30"/>
  <c r="P30" i="30"/>
  <c r="O30" i="30"/>
  <c r="N30" i="30"/>
  <c r="M30" i="30"/>
  <c r="J30" i="30"/>
  <c r="I30" i="30"/>
  <c r="H30" i="30"/>
  <c r="G30" i="30"/>
  <c r="F30" i="30"/>
  <c r="E30" i="30"/>
  <c r="D30" i="30"/>
  <c r="C30" i="30"/>
  <c r="AO29" i="30"/>
  <c r="AN29" i="30"/>
  <c r="AL29" i="30"/>
  <c r="AK29" i="30"/>
  <c r="AI29" i="30"/>
  <c r="AH29" i="30"/>
  <c r="AG29" i="30"/>
  <c r="AF29" i="30"/>
  <c r="AE29" i="30"/>
  <c r="AD29" i="30"/>
  <c r="AC29" i="30"/>
  <c r="AB29" i="30"/>
  <c r="AA29" i="30"/>
  <c r="Z29" i="30"/>
  <c r="Y29" i="30"/>
  <c r="X29" i="30"/>
  <c r="W29" i="30"/>
  <c r="V29" i="30"/>
  <c r="U29" i="30"/>
  <c r="T29" i="30"/>
  <c r="S29" i="30"/>
  <c r="R29" i="30"/>
  <c r="Q29" i="30"/>
  <c r="P29" i="30"/>
  <c r="O29" i="30"/>
  <c r="N29" i="30"/>
  <c r="M29" i="30"/>
  <c r="J29" i="30"/>
  <c r="I29" i="30"/>
  <c r="H29" i="30"/>
  <c r="G29" i="30"/>
  <c r="F29" i="30"/>
  <c r="E29" i="30"/>
  <c r="D29" i="30"/>
  <c r="C29" i="30"/>
  <c r="AO28" i="30"/>
  <c r="AN28" i="30"/>
  <c r="AL28" i="30"/>
  <c r="AK28" i="30"/>
  <c r="AI28" i="30"/>
  <c r="AH28" i="30"/>
  <c r="AF28" i="30"/>
  <c r="AE28" i="30"/>
  <c r="AD28" i="30"/>
  <c r="AC28" i="30"/>
  <c r="AB28" i="30"/>
  <c r="AA28" i="30"/>
  <c r="Z28" i="30"/>
  <c r="Y28" i="30"/>
  <c r="X28" i="30"/>
  <c r="W28" i="30"/>
  <c r="V28" i="30"/>
  <c r="U28" i="30"/>
  <c r="T28" i="30"/>
  <c r="S28" i="30"/>
  <c r="R28" i="30"/>
  <c r="Q28" i="30"/>
  <c r="P28" i="30"/>
  <c r="O28" i="30"/>
  <c r="N28" i="30"/>
  <c r="M28" i="30"/>
  <c r="J28" i="30"/>
  <c r="I28" i="30"/>
  <c r="H28" i="30"/>
  <c r="G28" i="30"/>
  <c r="F28" i="30"/>
  <c r="E28" i="30"/>
  <c r="D28" i="30"/>
  <c r="C28" i="30"/>
  <c r="AO27" i="30"/>
  <c r="AN27" i="30"/>
  <c r="AL27" i="30"/>
  <c r="AK27" i="30"/>
  <c r="AI27" i="30"/>
  <c r="AH27" i="30"/>
  <c r="AF27" i="30"/>
  <c r="AE27" i="30"/>
  <c r="AD27" i="30"/>
  <c r="AC27" i="30"/>
  <c r="AB27" i="30"/>
  <c r="AA27" i="30"/>
  <c r="Z27" i="30"/>
  <c r="Y27" i="30"/>
  <c r="X27" i="30"/>
  <c r="W27" i="30"/>
  <c r="V27" i="30"/>
  <c r="U27" i="30"/>
  <c r="T27" i="30"/>
  <c r="S27" i="30"/>
  <c r="R27" i="30"/>
  <c r="Q27" i="30"/>
  <c r="P27" i="30"/>
  <c r="O27" i="30"/>
  <c r="N27" i="30"/>
  <c r="M27" i="30"/>
  <c r="J27" i="30"/>
  <c r="I27" i="30"/>
  <c r="H27" i="30"/>
  <c r="G27" i="30"/>
  <c r="F27" i="30"/>
  <c r="E27" i="30"/>
  <c r="D27" i="30"/>
  <c r="C27" i="30"/>
  <c r="AO26" i="30"/>
  <c r="AN26" i="30"/>
  <c r="AL26" i="30"/>
  <c r="AK26" i="30"/>
  <c r="AI26" i="30"/>
  <c r="AH26" i="30"/>
  <c r="AF26" i="30"/>
  <c r="AE26" i="30"/>
  <c r="AD26" i="30"/>
  <c r="AC26" i="30"/>
  <c r="AB26" i="30"/>
  <c r="AA26" i="30"/>
  <c r="Z26" i="30"/>
  <c r="Y26" i="30"/>
  <c r="X26" i="30"/>
  <c r="W26" i="30"/>
  <c r="V26" i="30"/>
  <c r="U26" i="30"/>
  <c r="T26" i="30"/>
  <c r="S26" i="30"/>
  <c r="R26" i="30"/>
  <c r="Q26" i="30"/>
  <c r="P26" i="30"/>
  <c r="O26" i="30"/>
  <c r="N26" i="30"/>
  <c r="M26" i="30"/>
  <c r="J26" i="30"/>
  <c r="I26" i="30"/>
  <c r="H26" i="30"/>
  <c r="G26" i="30"/>
  <c r="F26" i="30"/>
  <c r="E26" i="30"/>
  <c r="D26" i="30"/>
  <c r="C26" i="30"/>
  <c r="AO25" i="30"/>
  <c r="AN25" i="30"/>
  <c r="AL25" i="30"/>
  <c r="AK25" i="30"/>
  <c r="AI25" i="30"/>
  <c r="AH25" i="30"/>
  <c r="AG25" i="30"/>
  <c r="AF25" i="30"/>
  <c r="AE25" i="30"/>
  <c r="AD25" i="30"/>
  <c r="AC25" i="30"/>
  <c r="AB25" i="30"/>
  <c r="AA25" i="30"/>
  <c r="Z25" i="30"/>
  <c r="Y25" i="30"/>
  <c r="X25" i="30"/>
  <c r="W25" i="30"/>
  <c r="V25" i="30"/>
  <c r="U25" i="30"/>
  <c r="T25" i="30"/>
  <c r="S25" i="30"/>
  <c r="R25" i="30"/>
  <c r="Q25" i="30"/>
  <c r="P25" i="30"/>
  <c r="O25" i="30"/>
  <c r="N25" i="30"/>
  <c r="M25" i="30"/>
  <c r="J25" i="30"/>
  <c r="I25" i="30"/>
  <c r="H25" i="30"/>
  <c r="G25" i="30"/>
  <c r="F25" i="30"/>
  <c r="E25" i="30"/>
  <c r="D25" i="30"/>
  <c r="C25" i="30"/>
  <c r="AO24" i="30"/>
  <c r="AN24" i="30"/>
  <c r="AL24" i="30"/>
  <c r="AK24" i="30"/>
  <c r="AI24" i="30"/>
  <c r="AH24" i="30"/>
  <c r="AF24" i="30"/>
  <c r="AE24" i="30"/>
  <c r="AD24" i="30"/>
  <c r="AC24" i="30"/>
  <c r="AB24" i="30"/>
  <c r="AA24" i="30"/>
  <c r="Z24" i="30"/>
  <c r="Y24" i="30"/>
  <c r="X24" i="30"/>
  <c r="W24" i="30"/>
  <c r="V24" i="30"/>
  <c r="U24" i="30"/>
  <c r="T24" i="30"/>
  <c r="S24" i="30"/>
  <c r="R24" i="30"/>
  <c r="Q24" i="30"/>
  <c r="P24" i="30"/>
  <c r="O24" i="30"/>
  <c r="N24" i="30"/>
  <c r="M24" i="30"/>
  <c r="J24" i="30"/>
  <c r="I24" i="30"/>
  <c r="H24" i="30"/>
  <c r="G24" i="30"/>
  <c r="F24" i="30"/>
  <c r="E24" i="30"/>
  <c r="D24" i="30"/>
  <c r="C24" i="30"/>
  <c r="AO23" i="30"/>
  <c r="AN23" i="30"/>
  <c r="AL23" i="30"/>
  <c r="AK23" i="30"/>
  <c r="AJ23" i="30"/>
  <c r="AI23" i="30"/>
  <c r="AH23" i="30"/>
  <c r="AF23" i="30"/>
  <c r="AE23" i="30"/>
  <c r="AD23" i="30"/>
  <c r="AC23" i="30"/>
  <c r="AB23" i="30"/>
  <c r="AA23" i="30"/>
  <c r="Z23" i="30"/>
  <c r="Y23" i="30"/>
  <c r="X23" i="30"/>
  <c r="W23" i="30"/>
  <c r="V23" i="30"/>
  <c r="U23" i="30"/>
  <c r="T23" i="30"/>
  <c r="S23" i="30"/>
  <c r="R23" i="30"/>
  <c r="Q23" i="30"/>
  <c r="P23" i="30"/>
  <c r="O23" i="30"/>
  <c r="N23" i="30"/>
  <c r="M23" i="30"/>
  <c r="J23" i="30"/>
  <c r="I23" i="30"/>
  <c r="H23" i="30"/>
  <c r="G23" i="30"/>
  <c r="F23" i="30"/>
  <c r="E23" i="30"/>
  <c r="D23" i="30"/>
  <c r="C23" i="30"/>
  <c r="AO22" i="30"/>
  <c r="AN22" i="30"/>
  <c r="AL22" i="30"/>
  <c r="AK22" i="30"/>
  <c r="AI22" i="30"/>
  <c r="AH22" i="30"/>
  <c r="AF22" i="30"/>
  <c r="AE22" i="30"/>
  <c r="AD22" i="30"/>
  <c r="AC22" i="30"/>
  <c r="AB22" i="30"/>
  <c r="AA22" i="30"/>
  <c r="Z22" i="30"/>
  <c r="Y22" i="30"/>
  <c r="X22" i="30"/>
  <c r="W22" i="30"/>
  <c r="V22" i="30"/>
  <c r="U22" i="30"/>
  <c r="T22" i="30"/>
  <c r="S22" i="30"/>
  <c r="R22" i="30"/>
  <c r="Q22" i="30"/>
  <c r="P22" i="30"/>
  <c r="O22" i="30"/>
  <c r="N22" i="30"/>
  <c r="M22" i="30"/>
  <c r="J22" i="30"/>
  <c r="I22" i="30"/>
  <c r="H22" i="30"/>
  <c r="G22" i="30"/>
  <c r="F22" i="30"/>
  <c r="E22" i="30"/>
  <c r="D22" i="30"/>
  <c r="C22" i="30"/>
  <c r="AO21" i="30"/>
  <c r="AN21" i="30"/>
  <c r="AL21" i="30"/>
  <c r="AK21" i="30"/>
  <c r="AI21" i="30"/>
  <c r="AH21" i="30"/>
  <c r="AF21" i="30"/>
  <c r="AE21" i="30"/>
  <c r="AD21" i="30"/>
  <c r="AC21" i="30"/>
  <c r="AB21" i="30"/>
  <c r="AA21" i="30"/>
  <c r="Z21" i="30"/>
  <c r="Y21" i="30"/>
  <c r="X21" i="30"/>
  <c r="W21" i="30"/>
  <c r="V21" i="30"/>
  <c r="U21" i="30"/>
  <c r="T21" i="30"/>
  <c r="S21" i="30"/>
  <c r="R21" i="30"/>
  <c r="Q21" i="30"/>
  <c r="P21" i="30"/>
  <c r="O21" i="30"/>
  <c r="N21" i="30"/>
  <c r="M21" i="30"/>
  <c r="J21" i="30"/>
  <c r="I21" i="30"/>
  <c r="H21" i="30"/>
  <c r="G21" i="30"/>
  <c r="F21" i="30"/>
  <c r="E21" i="30"/>
  <c r="D21" i="30"/>
  <c r="C21" i="30"/>
  <c r="AO20" i="30"/>
  <c r="AN20" i="30"/>
  <c r="AM20" i="30"/>
  <c r="AL20" i="30"/>
  <c r="AK20" i="30"/>
  <c r="AI20" i="30"/>
  <c r="AH20" i="30"/>
  <c r="AF20" i="30"/>
  <c r="AE20" i="30"/>
  <c r="AD20" i="30"/>
  <c r="AC20" i="30"/>
  <c r="AB20" i="30"/>
  <c r="AA20" i="30"/>
  <c r="Z20" i="30"/>
  <c r="Y20" i="30"/>
  <c r="X20" i="30"/>
  <c r="W20" i="30"/>
  <c r="V20" i="30"/>
  <c r="U20" i="30"/>
  <c r="T20" i="30"/>
  <c r="S20" i="30"/>
  <c r="R20" i="30"/>
  <c r="Q20" i="30"/>
  <c r="P20" i="30"/>
  <c r="O20" i="30"/>
  <c r="N20" i="30"/>
  <c r="M20" i="30"/>
  <c r="J20" i="30"/>
  <c r="I20" i="30"/>
  <c r="H20" i="30"/>
  <c r="G20" i="30"/>
  <c r="F20" i="30"/>
  <c r="E20" i="30"/>
  <c r="D20" i="30"/>
  <c r="C20" i="30"/>
  <c r="AO19" i="30"/>
  <c r="AN19" i="30"/>
  <c r="AL19" i="30"/>
  <c r="AK19" i="30"/>
  <c r="AI19" i="30"/>
  <c r="AH19" i="30"/>
  <c r="AF19" i="30"/>
  <c r="AE19" i="30"/>
  <c r="AD19" i="30"/>
  <c r="AC19" i="30"/>
  <c r="AB19" i="30"/>
  <c r="AA19" i="30"/>
  <c r="Z19" i="30"/>
  <c r="Y19" i="30"/>
  <c r="X19" i="30"/>
  <c r="W19" i="30"/>
  <c r="V19" i="30"/>
  <c r="U19" i="30"/>
  <c r="T19" i="30"/>
  <c r="S19" i="30"/>
  <c r="R19" i="30"/>
  <c r="Q19" i="30"/>
  <c r="P19" i="30"/>
  <c r="O19" i="30"/>
  <c r="N19" i="30"/>
  <c r="M19" i="30"/>
  <c r="J19" i="30"/>
  <c r="I19" i="30"/>
  <c r="H19" i="30"/>
  <c r="G19" i="30"/>
  <c r="F19" i="30"/>
  <c r="E19" i="30"/>
  <c r="D19" i="30"/>
  <c r="C19" i="30"/>
  <c r="AO18" i="30"/>
  <c r="AN18" i="30"/>
  <c r="AM18" i="30"/>
  <c r="AL18" i="30"/>
  <c r="AK18" i="30"/>
  <c r="AI18" i="30"/>
  <c r="AH18" i="30"/>
  <c r="AF18" i="30"/>
  <c r="AE18" i="30"/>
  <c r="AD18" i="30"/>
  <c r="AC18" i="30"/>
  <c r="AB18" i="30"/>
  <c r="AA18" i="30"/>
  <c r="Z18" i="30"/>
  <c r="Y18" i="30"/>
  <c r="X18" i="30"/>
  <c r="W18" i="30"/>
  <c r="V18" i="30"/>
  <c r="U18" i="30"/>
  <c r="T18" i="30"/>
  <c r="S18" i="30"/>
  <c r="R18" i="30"/>
  <c r="Q18" i="30"/>
  <c r="P18" i="30"/>
  <c r="O18" i="30"/>
  <c r="N18" i="30"/>
  <c r="M18" i="30"/>
  <c r="J18" i="30"/>
  <c r="I18" i="30"/>
  <c r="H18" i="30"/>
  <c r="G18" i="30"/>
  <c r="F18" i="30"/>
  <c r="E18" i="30"/>
  <c r="D18" i="30"/>
  <c r="C18" i="30"/>
  <c r="AO17" i="30"/>
  <c r="AN17" i="30"/>
  <c r="AM17" i="30"/>
  <c r="AL17" i="30"/>
  <c r="AK17" i="30"/>
  <c r="AI17" i="30"/>
  <c r="AH17" i="30"/>
  <c r="AF17" i="30"/>
  <c r="AE17" i="30"/>
  <c r="AD17" i="30"/>
  <c r="AC17" i="30"/>
  <c r="AB17" i="30"/>
  <c r="AA17" i="30"/>
  <c r="Z17" i="30"/>
  <c r="Y17" i="30"/>
  <c r="X17" i="30"/>
  <c r="W17" i="30"/>
  <c r="V17" i="30"/>
  <c r="U17" i="30"/>
  <c r="T17" i="30"/>
  <c r="S17" i="30"/>
  <c r="R17" i="30"/>
  <c r="Q17" i="30"/>
  <c r="P17" i="30"/>
  <c r="O17" i="30"/>
  <c r="N17" i="30"/>
  <c r="M17" i="30"/>
  <c r="J17" i="30"/>
  <c r="I17" i="30"/>
  <c r="H17" i="30"/>
  <c r="G17" i="30"/>
  <c r="F17" i="30"/>
  <c r="E17" i="30"/>
  <c r="D17" i="30"/>
  <c r="C17" i="30"/>
  <c r="AO16" i="30"/>
  <c r="AN16" i="30"/>
  <c r="AM16" i="30"/>
  <c r="AL16" i="30"/>
  <c r="AK16" i="30"/>
  <c r="AI16" i="30"/>
  <c r="AH16" i="30"/>
  <c r="AF16" i="30"/>
  <c r="AE16" i="30"/>
  <c r="AD16" i="30"/>
  <c r="AC16" i="30"/>
  <c r="AB16" i="30"/>
  <c r="AA16" i="30"/>
  <c r="Z16" i="30"/>
  <c r="Y16" i="30"/>
  <c r="X16" i="30"/>
  <c r="W16" i="30"/>
  <c r="V16" i="30"/>
  <c r="U16" i="30"/>
  <c r="T16" i="30"/>
  <c r="S16" i="30"/>
  <c r="R16" i="30"/>
  <c r="Q16" i="30"/>
  <c r="P16" i="30"/>
  <c r="O16" i="30"/>
  <c r="N16" i="30"/>
  <c r="M16" i="30"/>
  <c r="J16" i="30"/>
  <c r="I16" i="30"/>
  <c r="H16" i="30"/>
  <c r="G16" i="30"/>
  <c r="F16" i="30"/>
  <c r="E16" i="30"/>
  <c r="D16" i="30"/>
  <c r="C16" i="30"/>
  <c r="AO15" i="30"/>
  <c r="AN15" i="30"/>
  <c r="AM15" i="30"/>
  <c r="AL15" i="30"/>
  <c r="AK15" i="30"/>
  <c r="AI15" i="30"/>
  <c r="AH15" i="30"/>
  <c r="AF15" i="30"/>
  <c r="AE15" i="30"/>
  <c r="AD15" i="30"/>
  <c r="AC15" i="30"/>
  <c r="AB15" i="30"/>
  <c r="AA15" i="30"/>
  <c r="Z15" i="30"/>
  <c r="Y15" i="30"/>
  <c r="X15" i="30"/>
  <c r="W15" i="30"/>
  <c r="V15" i="30"/>
  <c r="U15" i="30"/>
  <c r="T15" i="30"/>
  <c r="S15" i="30"/>
  <c r="R15" i="30"/>
  <c r="Q15" i="30"/>
  <c r="P15" i="30"/>
  <c r="O15" i="30"/>
  <c r="N15" i="30"/>
  <c r="M15" i="30"/>
  <c r="J15" i="30"/>
  <c r="I15" i="30"/>
  <c r="H15" i="30"/>
  <c r="G15" i="30"/>
  <c r="F15" i="30"/>
  <c r="E15" i="30"/>
  <c r="D15" i="30"/>
  <c r="C15" i="30"/>
  <c r="AO14" i="30"/>
  <c r="AN14" i="30"/>
  <c r="AM14" i="30"/>
  <c r="AL14" i="30"/>
  <c r="AK14" i="30"/>
  <c r="AI14" i="30"/>
  <c r="AH14" i="30"/>
  <c r="AF14" i="30"/>
  <c r="AE14" i="30"/>
  <c r="AD14" i="30"/>
  <c r="AC14" i="30"/>
  <c r="AB14" i="30"/>
  <c r="AA14" i="30"/>
  <c r="Z14" i="30"/>
  <c r="Y14" i="30"/>
  <c r="X14" i="30"/>
  <c r="W14" i="30"/>
  <c r="V14" i="30"/>
  <c r="U14" i="30"/>
  <c r="T14" i="30"/>
  <c r="S14" i="30"/>
  <c r="R14" i="30"/>
  <c r="Q14" i="30"/>
  <c r="P14" i="30"/>
  <c r="O14" i="30"/>
  <c r="N14" i="30"/>
  <c r="M14" i="30"/>
  <c r="J14" i="30"/>
  <c r="I14" i="30"/>
  <c r="H14" i="30"/>
  <c r="G14" i="30"/>
  <c r="F14" i="30"/>
  <c r="E14" i="30"/>
  <c r="D14" i="30"/>
  <c r="C14" i="30"/>
  <c r="AO13" i="30"/>
  <c r="AN13" i="30"/>
  <c r="AM13" i="30"/>
  <c r="AL13" i="30"/>
  <c r="AK13" i="30"/>
  <c r="AI13" i="30"/>
  <c r="AH13" i="30"/>
  <c r="AF13" i="30"/>
  <c r="AE13" i="30"/>
  <c r="AD13" i="30"/>
  <c r="AC13" i="30"/>
  <c r="AB13" i="30"/>
  <c r="AA13" i="30"/>
  <c r="Z13" i="30"/>
  <c r="Y13" i="30"/>
  <c r="X13" i="30"/>
  <c r="W13" i="30"/>
  <c r="V13" i="30"/>
  <c r="U13" i="30"/>
  <c r="T13" i="30"/>
  <c r="S13" i="30"/>
  <c r="R13" i="30"/>
  <c r="Q13" i="30"/>
  <c r="P13" i="30"/>
  <c r="O13" i="30"/>
  <c r="N13" i="30"/>
  <c r="M13" i="30"/>
  <c r="J13" i="30"/>
  <c r="I13" i="30"/>
  <c r="H13" i="30"/>
  <c r="G13" i="30"/>
  <c r="F13" i="30"/>
  <c r="E13" i="30"/>
  <c r="D13" i="30"/>
  <c r="C13" i="30"/>
  <c r="AO12" i="30"/>
  <c r="AN12" i="30"/>
  <c r="AM12" i="30"/>
  <c r="AL12" i="30"/>
  <c r="AK12" i="30"/>
  <c r="AI12" i="30"/>
  <c r="AH12" i="30"/>
  <c r="AF12" i="30"/>
  <c r="AE12" i="30"/>
  <c r="AD12" i="30"/>
  <c r="AC12" i="30"/>
  <c r="AB12" i="30"/>
  <c r="AA12" i="30"/>
  <c r="Z12" i="30"/>
  <c r="Y12" i="30"/>
  <c r="X12" i="30"/>
  <c r="W12" i="30"/>
  <c r="V12" i="30"/>
  <c r="U12" i="30"/>
  <c r="T12" i="30"/>
  <c r="S12" i="30"/>
  <c r="R12" i="30"/>
  <c r="Q12" i="30"/>
  <c r="P12" i="30"/>
  <c r="O12" i="30"/>
  <c r="N12" i="30"/>
  <c r="M12" i="30"/>
  <c r="J12" i="30"/>
  <c r="I12" i="30"/>
  <c r="H12" i="30"/>
  <c r="G12" i="30"/>
  <c r="F12" i="30"/>
  <c r="E12" i="30"/>
  <c r="D12" i="30"/>
  <c r="C12" i="30"/>
  <c r="AO11" i="30"/>
  <c r="AN11" i="30"/>
  <c r="AL11" i="30"/>
  <c r="AK11" i="30"/>
  <c r="AI11" i="30"/>
  <c r="AH11" i="30"/>
  <c r="AF11" i="30"/>
  <c r="AE11" i="30"/>
  <c r="AD11" i="30"/>
  <c r="AC11" i="30"/>
  <c r="AB11" i="30"/>
  <c r="AA11" i="30"/>
  <c r="Z11" i="30"/>
  <c r="Y11" i="30"/>
  <c r="X11" i="30"/>
  <c r="W11" i="30"/>
  <c r="V11" i="30"/>
  <c r="U11" i="30"/>
  <c r="T11" i="30"/>
  <c r="S11" i="30"/>
  <c r="R11" i="30"/>
  <c r="Q11" i="30"/>
  <c r="P11" i="30"/>
  <c r="O11" i="30"/>
  <c r="N11" i="30"/>
  <c r="M11" i="30"/>
  <c r="J11" i="30"/>
  <c r="I11" i="30"/>
  <c r="H11" i="30"/>
  <c r="G11" i="30"/>
  <c r="F11" i="30"/>
  <c r="E11" i="30"/>
  <c r="D11" i="30"/>
  <c r="C11" i="30"/>
  <c r="AO10" i="30"/>
  <c r="AN10" i="30"/>
  <c r="AM10" i="30"/>
  <c r="AL10" i="30"/>
  <c r="AK10" i="30"/>
  <c r="AI10" i="30"/>
  <c r="AH10" i="30"/>
  <c r="AF10" i="30"/>
  <c r="AE10" i="30"/>
  <c r="AD10" i="30"/>
  <c r="AC10" i="30"/>
  <c r="AB10" i="30"/>
  <c r="AA10" i="30"/>
  <c r="Z10" i="30"/>
  <c r="Y10" i="30"/>
  <c r="X10" i="30"/>
  <c r="W10" i="30"/>
  <c r="V10" i="30"/>
  <c r="U10" i="30"/>
  <c r="T10" i="30"/>
  <c r="S10" i="30"/>
  <c r="R10" i="30"/>
  <c r="Q10" i="30"/>
  <c r="P10" i="30"/>
  <c r="O10" i="30"/>
  <c r="N10" i="30"/>
  <c r="M10" i="30"/>
  <c r="J10" i="30"/>
  <c r="I10" i="30"/>
  <c r="H10" i="30"/>
  <c r="G10" i="30"/>
  <c r="F10" i="30"/>
  <c r="E10" i="30"/>
  <c r="D10" i="30"/>
  <c r="C10" i="30"/>
  <c r="AO9" i="30"/>
  <c r="AN9" i="30"/>
  <c r="AM9" i="30"/>
  <c r="AL9" i="30"/>
  <c r="AK9" i="30"/>
  <c r="AI9" i="30"/>
  <c r="AH9" i="30"/>
  <c r="AF9" i="30"/>
  <c r="AE9" i="30"/>
  <c r="AD9" i="30"/>
  <c r="AC9" i="30"/>
  <c r="AB9" i="30"/>
  <c r="AA9" i="30"/>
  <c r="Z9" i="30"/>
  <c r="Y9" i="30"/>
  <c r="X9" i="30"/>
  <c r="W9" i="30"/>
  <c r="V9" i="30"/>
  <c r="U9" i="30"/>
  <c r="T9" i="30"/>
  <c r="S9" i="30"/>
  <c r="R9" i="30"/>
  <c r="Q9" i="30"/>
  <c r="P9" i="30"/>
  <c r="O9" i="30"/>
  <c r="N9" i="30"/>
  <c r="M9" i="30"/>
  <c r="J9" i="30"/>
  <c r="I9" i="30"/>
  <c r="H9" i="30"/>
  <c r="G9" i="30"/>
  <c r="F9" i="30"/>
  <c r="E9" i="30"/>
  <c r="D9" i="30"/>
  <c r="C9" i="30"/>
  <c r="AO8" i="30"/>
  <c r="AN8" i="30"/>
  <c r="AM8" i="30"/>
  <c r="AL8" i="30"/>
  <c r="AK8" i="30"/>
  <c r="AI8" i="30"/>
  <c r="AH8" i="30"/>
  <c r="AF8" i="30"/>
  <c r="AE8" i="30"/>
  <c r="AD8" i="30"/>
  <c r="AC8" i="30"/>
  <c r="AB8" i="30"/>
  <c r="AA8" i="30"/>
  <c r="Z8" i="30"/>
  <c r="Y8" i="30"/>
  <c r="X8" i="30"/>
  <c r="W8" i="30"/>
  <c r="V8" i="30"/>
  <c r="U8" i="30"/>
  <c r="T8" i="30"/>
  <c r="S8" i="30"/>
  <c r="R8" i="30"/>
  <c r="Q8" i="30"/>
  <c r="P8" i="30"/>
  <c r="O8" i="30"/>
  <c r="N8" i="30"/>
  <c r="M8" i="30"/>
  <c r="J8" i="30"/>
  <c r="I8" i="30"/>
  <c r="H8" i="30"/>
  <c r="G8" i="30"/>
  <c r="F8" i="30"/>
  <c r="E8" i="30"/>
  <c r="D8" i="30"/>
  <c r="C8" i="30"/>
  <c r="AP7" i="30"/>
  <c r="AO7" i="30"/>
  <c r="AN7" i="30"/>
  <c r="AM7" i="30"/>
  <c r="AL7" i="30"/>
  <c r="AK7" i="30"/>
  <c r="AI7" i="30"/>
  <c r="AH7" i="30"/>
  <c r="AF7" i="30"/>
  <c r="AE7" i="30"/>
  <c r="AD7" i="30"/>
  <c r="AC7" i="30"/>
  <c r="AB7" i="30"/>
  <c r="AA7" i="30"/>
  <c r="Z7" i="30"/>
  <c r="Y7" i="30"/>
  <c r="X7" i="30"/>
  <c r="W7" i="30"/>
  <c r="V7" i="30"/>
  <c r="U7" i="30"/>
  <c r="T7" i="30"/>
  <c r="S7" i="30"/>
  <c r="R7" i="30"/>
  <c r="Q7" i="30"/>
  <c r="P7" i="30"/>
  <c r="O7" i="30"/>
  <c r="N7" i="30"/>
  <c r="M7" i="30"/>
  <c r="J7" i="30"/>
  <c r="I7" i="30"/>
  <c r="H7" i="30"/>
  <c r="G7" i="30"/>
  <c r="F7" i="30"/>
  <c r="E7" i="30"/>
  <c r="D7" i="30"/>
  <c r="C7" i="30"/>
  <c r="AP6" i="30"/>
  <c r="AO6" i="30"/>
  <c r="AN6" i="30"/>
  <c r="AM6" i="30"/>
  <c r="AL6" i="30"/>
  <c r="AK6" i="30"/>
  <c r="AI6" i="30"/>
  <c r="AH6" i="30"/>
  <c r="AF6" i="30"/>
  <c r="AE6" i="30"/>
  <c r="AD6" i="30"/>
  <c r="AC6" i="30"/>
  <c r="AB6" i="30"/>
  <c r="AA6" i="30"/>
  <c r="Z6" i="30"/>
  <c r="Y6" i="30"/>
  <c r="X6" i="30"/>
  <c r="W6" i="30"/>
  <c r="V6" i="30"/>
  <c r="U6" i="30"/>
  <c r="T6" i="30"/>
  <c r="S6" i="30"/>
  <c r="R6" i="30"/>
  <c r="Q6" i="30"/>
  <c r="P6" i="30"/>
  <c r="O6" i="30"/>
  <c r="N6" i="30"/>
  <c r="M6" i="30"/>
  <c r="J6" i="30"/>
  <c r="I6" i="30"/>
  <c r="H6" i="30"/>
  <c r="G6" i="30"/>
  <c r="F6" i="30"/>
  <c r="E6" i="30"/>
  <c r="D6" i="30"/>
  <c r="C6" i="30"/>
  <c r="AO5" i="30"/>
  <c r="AN5" i="30"/>
  <c r="AM5" i="30"/>
  <c r="AL5" i="30"/>
  <c r="AK5" i="30"/>
  <c r="AI5" i="30"/>
  <c r="AH5" i="30"/>
  <c r="AF5" i="30"/>
  <c r="AE5" i="30"/>
  <c r="AD5" i="30"/>
  <c r="AC5" i="30"/>
  <c r="AB5" i="30"/>
  <c r="AA5" i="30"/>
  <c r="Z5" i="30"/>
  <c r="Y5" i="30"/>
  <c r="X5" i="30"/>
  <c r="W5" i="30"/>
  <c r="V5" i="30"/>
  <c r="U5" i="30"/>
  <c r="T5" i="30"/>
  <c r="S5" i="30"/>
  <c r="R5" i="30"/>
  <c r="Q5" i="30"/>
  <c r="P5" i="30"/>
  <c r="O5" i="30"/>
  <c r="N5" i="30"/>
  <c r="M5" i="30"/>
  <c r="J5" i="30"/>
  <c r="I5" i="30"/>
  <c r="H5" i="30"/>
  <c r="G5" i="30"/>
  <c r="F5" i="30"/>
  <c r="E5" i="30"/>
  <c r="D5" i="30"/>
  <c r="C5" i="30"/>
  <c r="AO4" i="30"/>
  <c r="AN4" i="30"/>
  <c r="AM4" i="30"/>
  <c r="AL4" i="30"/>
  <c r="AK4" i="30"/>
  <c r="AI4" i="30"/>
  <c r="AH4" i="30"/>
  <c r="AF4" i="30"/>
  <c r="AE4" i="30"/>
  <c r="AD4" i="30"/>
  <c r="AC4" i="30"/>
  <c r="AB4" i="30"/>
  <c r="AA4" i="30"/>
  <c r="Z4" i="30"/>
  <c r="Y4" i="30"/>
  <c r="X4" i="30"/>
  <c r="W4" i="30"/>
  <c r="V4" i="30"/>
  <c r="U4" i="30"/>
  <c r="T4" i="30"/>
  <c r="S4" i="30"/>
  <c r="R4" i="30"/>
  <c r="Q4" i="30"/>
  <c r="P4" i="30"/>
  <c r="O4" i="30"/>
  <c r="N4" i="30"/>
  <c r="M4" i="30"/>
  <c r="J4" i="30"/>
  <c r="I4" i="30"/>
  <c r="H4" i="30"/>
  <c r="G4" i="30"/>
  <c r="F4" i="30"/>
  <c r="E4" i="30"/>
  <c r="D4" i="30"/>
  <c r="C4" i="30"/>
  <c r="AP3" i="30"/>
  <c r="AO3" i="30"/>
  <c r="AN3" i="30"/>
  <c r="AM3" i="30"/>
  <c r="AL3" i="30"/>
  <c r="AK3" i="30"/>
  <c r="AI3" i="30"/>
  <c r="AH3" i="30"/>
  <c r="AF3" i="30"/>
  <c r="AE3" i="30"/>
  <c r="AD3" i="30"/>
  <c r="AC3" i="30"/>
  <c r="AB3" i="30"/>
  <c r="AA3" i="30"/>
  <c r="Z3" i="30"/>
  <c r="Y3" i="30"/>
  <c r="X3" i="30"/>
  <c r="W3" i="30"/>
  <c r="V3" i="30"/>
  <c r="U3" i="30"/>
  <c r="T3" i="30"/>
  <c r="S3" i="30"/>
  <c r="R3" i="30"/>
  <c r="Q3" i="30"/>
  <c r="P3" i="30"/>
  <c r="O3" i="30"/>
  <c r="N3" i="30"/>
  <c r="M3" i="30"/>
  <c r="J3" i="30"/>
  <c r="I3" i="30"/>
  <c r="H3" i="30"/>
  <c r="G3" i="30"/>
  <c r="F3" i="30"/>
  <c r="E3" i="30"/>
  <c r="D3" i="30"/>
  <c r="C3" i="30"/>
  <c r="AO2" i="30"/>
  <c r="AN2" i="30"/>
  <c r="AM2" i="30"/>
  <c r="AL2" i="30"/>
  <c r="AK2" i="30"/>
  <c r="AI2" i="30"/>
  <c r="AH2" i="30"/>
  <c r="AF2" i="30"/>
  <c r="AE2" i="30"/>
  <c r="AD2" i="30"/>
  <c r="AC2" i="30"/>
  <c r="AB2" i="30"/>
  <c r="AA2" i="30"/>
  <c r="Z2" i="30"/>
  <c r="Y2" i="30"/>
  <c r="X2" i="30"/>
  <c r="W2" i="30"/>
  <c r="V2" i="30"/>
  <c r="U2" i="30"/>
  <c r="T2" i="30"/>
  <c r="S2" i="30"/>
  <c r="R2" i="30"/>
  <c r="Q2" i="30"/>
  <c r="P2" i="30"/>
  <c r="O2" i="30"/>
  <c r="N2" i="30"/>
  <c r="M2" i="30"/>
  <c r="J2" i="30"/>
  <c r="I2" i="30"/>
  <c r="H2" i="30"/>
  <c r="G2" i="30"/>
  <c r="F2" i="30"/>
  <c r="E2" i="30"/>
  <c r="D2" i="30"/>
  <c r="C2" i="30"/>
  <c r="B2" i="30"/>
  <c r="B31" i="31" s="1"/>
  <c r="A2" i="30"/>
  <c r="A16" i="31" s="1"/>
  <c r="BS49" i="29"/>
  <c r="BL49" i="29"/>
  <c r="BR47" i="29"/>
  <c r="BP47" i="29"/>
  <c r="BH47" i="29"/>
  <c r="AP31" i="30" s="1"/>
  <c r="BF47" i="29"/>
  <c r="AP30" i="30" s="1"/>
  <c r="BD47" i="29"/>
  <c r="AP29" i="30" s="1"/>
  <c r="BB47" i="29"/>
  <c r="AP28" i="30" s="1"/>
  <c r="AZ47" i="29"/>
  <c r="AP27" i="30" s="1"/>
  <c r="AX47" i="29"/>
  <c r="AP26" i="30" s="1"/>
  <c r="AV47" i="29"/>
  <c r="AP25" i="30" s="1"/>
  <c r="AT47" i="29"/>
  <c r="AP24" i="30" s="1"/>
  <c r="AR47" i="29"/>
  <c r="AP23" i="30" s="1"/>
  <c r="AP47" i="29"/>
  <c r="AP22" i="30" s="1"/>
  <c r="AN47" i="29"/>
  <c r="AP21" i="30" s="1"/>
  <c r="AL47" i="29"/>
  <c r="AP20" i="30" s="1"/>
  <c r="AJ47" i="29"/>
  <c r="AP19" i="30" s="1"/>
  <c r="AH47" i="29"/>
  <c r="AP18" i="30" s="1"/>
  <c r="AF47" i="29"/>
  <c r="AP17" i="30" s="1"/>
  <c r="AD47" i="29"/>
  <c r="AP16" i="30" s="1"/>
  <c r="AB47" i="29"/>
  <c r="AP15" i="30" s="1"/>
  <c r="Z47" i="29"/>
  <c r="AP14" i="30" s="1"/>
  <c r="X47" i="29"/>
  <c r="AP13" i="30" s="1"/>
  <c r="V47" i="29"/>
  <c r="AP12" i="30" s="1"/>
  <c r="T47" i="29"/>
  <c r="AP11" i="30" s="1"/>
  <c r="R47" i="29"/>
  <c r="AP10" i="30" s="1"/>
  <c r="P47" i="29"/>
  <c r="AP9" i="30" s="1"/>
  <c r="N47" i="29"/>
  <c r="AP8" i="30" s="1"/>
  <c r="L47" i="29"/>
  <c r="J47" i="29"/>
  <c r="H47" i="29"/>
  <c r="F47" i="29"/>
  <c r="AP4" i="30" s="1"/>
  <c r="D47" i="29"/>
  <c r="B47" i="29"/>
  <c r="BW46" i="29"/>
  <c r="BU46" i="29"/>
  <c r="BS46" i="29"/>
  <c r="BM46" i="29"/>
  <c r="BN46" i="29" s="1"/>
  <c r="BL46" i="29"/>
  <c r="BI46" i="29"/>
  <c r="BG46" i="29"/>
  <c r="AH30" i="31" s="1"/>
  <c r="BE46" i="29"/>
  <c r="AH29" i="31" s="1"/>
  <c r="BC46" i="29"/>
  <c r="AH28" i="31" s="1"/>
  <c r="BA46" i="29"/>
  <c r="AH27" i="31" s="1"/>
  <c r="AY46" i="29"/>
  <c r="AH26" i="31" s="1"/>
  <c r="AW46" i="29"/>
  <c r="AH25" i="31" s="1"/>
  <c r="AU46" i="29"/>
  <c r="AH24" i="31" s="1"/>
  <c r="AS46" i="29"/>
  <c r="AQ46" i="29"/>
  <c r="AH22" i="31" s="1"/>
  <c r="AO46" i="29"/>
  <c r="AH21" i="31" s="1"/>
  <c r="AM46" i="29"/>
  <c r="AH20" i="31" s="1"/>
  <c r="AK46" i="29"/>
  <c r="AH19" i="31" s="1"/>
  <c r="AI46" i="29"/>
  <c r="AH18" i="31" s="1"/>
  <c r="AG46" i="29"/>
  <c r="AH17" i="31" s="1"/>
  <c r="AE46" i="29"/>
  <c r="AH16" i="31" s="1"/>
  <c r="AC46" i="29"/>
  <c r="AH15" i="31" s="1"/>
  <c r="AA46" i="29"/>
  <c r="AH14" i="31" s="1"/>
  <c r="Y46" i="29"/>
  <c r="AH13" i="31" s="1"/>
  <c r="W46" i="29"/>
  <c r="AH12" i="31" s="1"/>
  <c r="U46" i="29"/>
  <c r="AH11" i="31" s="1"/>
  <c r="S46" i="29"/>
  <c r="Q46" i="29"/>
  <c r="AH9" i="31" s="1"/>
  <c r="O46" i="29"/>
  <c r="AH8" i="31" s="1"/>
  <c r="M46" i="29"/>
  <c r="AH7" i="31" s="1"/>
  <c r="K46" i="29"/>
  <c r="AH6" i="31" s="1"/>
  <c r="I46" i="29"/>
  <c r="AH5" i="31" s="1"/>
  <c r="G46" i="29"/>
  <c r="AH4" i="31" s="1"/>
  <c r="E46" i="29"/>
  <c r="AH3" i="31" s="1"/>
  <c r="C46" i="29"/>
  <c r="BX46" i="29" s="1"/>
  <c r="BW45" i="29"/>
  <c r="BU45" i="29"/>
  <c r="BS45" i="29"/>
  <c r="BM45" i="29"/>
  <c r="BN45" i="29" s="1"/>
  <c r="BL45" i="29"/>
  <c r="BI45" i="29"/>
  <c r="AG31" i="31" s="1"/>
  <c r="BG45" i="29"/>
  <c r="AG30" i="31" s="1"/>
  <c r="BE45" i="29"/>
  <c r="AG29" i="31" s="1"/>
  <c r="BC45" i="29"/>
  <c r="AG28" i="31" s="1"/>
  <c r="BA45" i="29"/>
  <c r="AG27" i="31" s="1"/>
  <c r="AY45" i="29"/>
  <c r="AG26" i="31" s="1"/>
  <c r="AW45" i="29"/>
  <c r="AG25" i="31" s="1"/>
  <c r="AU45" i="29"/>
  <c r="AG24" i="31" s="1"/>
  <c r="AS45" i="29"/>
  <c r="AG23" i="31" s="1"/>
  <c r="AQ45" i="29"/>
  <c r="AG22" i="31" s="1"/>
  <c r="AO45" i="29"/>
  <c r="AG21" i="31" s="1"/>
  <c r="AM45" i="29"/>
  <c r="AG20" i="31" s="1"/>
  <c r="AK45" i="29"/>
  <c r="AG19" i="31" s="1"/>
  <c r="AI45" i="29"/>
  <c r="AG18" i="31" s="1"/>
  <c r="AG45" i="29"/>
  <c r="AG17" i="31" s="1"/>
  <c r="AE45" i="29"/>
  <c r="AG16" i="31" s="1"/>
  <c r="AC45" i="29"/>
  <c r="AG15" i="31" s="1"/>
  <c r="AA45" i="29"/>
  <c r="AG14" i="31" s="1"/>
  <c r="Y45" i="29"/>
  <c r="AG13" i="31" s="1"/>
  <c r="W45" i="29"/>
  <c r="AG12" i="31" s="1"/>
  <c r="U45" i="29"/>
  <c r="AG11" i="31" s="1"/>
  <c r="S45" i="29"/>
  <c r="AG10" i="31" s="1"/>
  <c r="Q45" i="29"/>
  <c r="AG9" i="31" s="1"/>
  <c r="O45" i="29"/>
  <c r="AG8" i="31" s="1"/>
  <c r="M45" i="29"/>
  <c r="AG7" i="31" s="1"/>
  <c r="K45" i="29"/>
  <c r="AG6" i="31" s="1"/>
  <c r="I45" i="29"/>
  <c r="AG5" i="31" s="1"/>
  <c r="G45" i="29"/>
  <c r="AG4" i="31" s="1"/>
  <c r="E45" i="29"/>
  <c r="C45" i="29"/>
  <c r="BL44" i="29"/>
  <c r="BR43" i="29"/>
  <c r="BP43" i="29"/>
  <c r="BH43" i="29"/>
  <c r="AM31" i="30" s="1"/>
  <c r="BF43" i="29"/>
  <c r="AM30" i="30" s="1"/>
  <c r="BD43" i="29"/>
  <c r="AM29" i="30" s="1"/>
  <c r="BB43" i="29"/>
  <c r="AM28" i="30" s="1"/>
  <c r="AZ43" i="29"/>
  <c r="AM27" i="30" s="1"/>
  <c r="AX43" i="29"/>
  <c r="AM26" i="30" s="1"/>
  <c r="AV43" i="29"/>
  <c r="AM25" i="30" s="1"/>
  <c r="AT43" i="29"/>
  <c r="AM24" i="30" s="1"/>
  <c r="AR43" i="29"/>
  <c r="AM23" i="30" s="1"/>
  <c r="AP43" i="29"/>
  <c r="AM22" i="30" s="1"/>
  <c r="AN43" i="29"/>
  <c r="AM21" i="30" s="1"/>
  <c r="AL43" i="29"/>
  <c r="AJ43" i="29"/>
  <c r="AM19" i="30" s="1"/>
  <c r="AH43" i="29"/>
  <c r="AF43" i="29"/>
  <c r="AD43" i="29"/>
  <c r="AB43" i="29"/>
  <c r="Z43" i="29"/>
  <c r="X43" i="29"/>
  <c r="V43" i="29"/>
  <c r="T43" i="29"/>
  <c r="AM11" i="30" s="1"/>
  <c r="R43" i="29"/>
  <c r="P43" i="29"/>
  <c r="N43" i="29"/>
  <c r="L43" i="29"/>
  <c r="J43" i="29"/>
  <c r="H43" i="29"/>
  <c r="F43" i="29"/>
  <c r="D43" i="29"/>
  <c r="B43" i="29"/>
  <c r="BW42" i="29"/>
  <c r="BU42" i="29"/>
  <c r="BS42" i="29"/>
  <c r="BM42" i="29"/>
  <c r="BN42" i="29" s="1"/>
  <c r="BL42" i="29"/>
  <c r="BI42" i="29"/>
  <c r="AF31" i="31" s="1"/>
  <c r="BG42" i="29"/>
  <c r="AF30" i="31" s="1"/>
  <c r="BE42" i="29"/>
  <c r="AF29" i="31" s="1"/>
  <c r="BC42" i="29"/>
  <c r="AF28" i="31" s="1"/>
  <c r="BA42" i="29"/>
  <c r="AF27" i="31" s="1"/>
  <c r="AY42" i="29"/>
  <c r="AF26" i="31" s="1"/>
  <c r="AW42" i="29"/>
  <c r="AF25" i="31" s="1"/>
  <c r="AU42" i="29"/>
  <c r="AF24" i="31" s="1"/>
  <c r="AS42" i="29"/>
  <c r="AF23" i="31" s="1"/>
  <c r="AQ42" i="29"/>
  <c r="AF22" i="31" s="1"/>
  <c r="AO42" i="29"/>
  <c r="AF21" i="31" s="1"/>
  <c r="AM42" i="29"/>
  <c r="AF20" i="31" s="1"/>
  <c r="AK42" i="29"/>
  <c r="AF19" i="31" s="1"/>
  <c r="AI42" i="29"/>
  <c r="AF18" i="31" s="1"/>
  <c r="AG42" i="29"/>
  <c r="AF17" i="31" s="1"/>
  <c r="AE42" i="29"/>
  <c r="AF16" i="31" s="1"/>
  <c r="AC42" i="29"/>
  <c r="AF15" i="31" s="1"/>
  <c r="AA42" i="29"/>
  <c r="AF14" i="31" s="1"/>
  <c r="Y42" i="29"/>
  <c r="AF13" i="31" s="1"/>
  <c r="W42" i="29"/>
  <c r="AF12" i="31" s="1"/>
  <c r="U42" i="29"/>
  <c r="AF11" i="31" s="1"/>
  <c r="S42" i="29"/>
  <c r="AF10" i="31" s="1"/>
  <c r="Q42" i="29"/>
  <c r="AF9" i="31" s="1"/>
  <c r="O42" i="29"/>
  <c r="M42" i="29"/>
  <c r="AF7" i="31" s="1"/>
  <c r="K42" i="29"/>
  <c r="I42" i="29"/>
  <c r="AF5" i="31" s="1"/>
  <c r="G42" i="29"/>
  <c r="E42" i="29"/>
  <c r="AF3" i="31" s="1"/>
  <c r="C42" i="29"/>
  <c r="BW41" i="29"/>
  <c r="BU41" i="29"/>
  <c r="BS41" i="29"/>
  <c r="BM41" i="29"/>
  <c r="BN41" i="29" s="1"/>
  <c r="BL41" i="29"/>
  <c r="BI41" i="29"/>
  <c r="AE31" i="31" s="1"/>
  <c r="BG41" i="29"/>
  <c r="AE30" i="31" s="1"/>
  <c r="BE41" i="29"/>
  <c r="AE29" i="31" s="1"/>
  <c r="BC41" i="29"/>
  <c r="AE28" i="31" s="1"/>
  <c r="BA41" i="29"/>
  <c r="AE27" i="31" s="1"/>
  <c r="AY41" i="29"/>
  <c r="AE26" i="31" s="1"/>
  <c r="AW41" i="29"/>
  <c r="AE25" i="31" s="1"/>
  <c r="AU41" i="29"/>
  <c r="AE24" i="31" s="1"/>
  <c r="AS41" i="29"/>
  <c r="AE23" i="31" s="1"/>
  <c r="AQ41" i="29"/>
  <c r="AE22" i="31" s="1"/>
  <c r="AO41" i="29"/>
  <c r="AE21" i="31" s="1"/>
  <c r="AM41" i="29"/>
  <c r="AE20" i="31" s="1"/>
  <c r="AK41" i="29"/>
  <c r="AE19" i="31" s="1"/>
  <c r="AI41" i="29"/>
  <c r="AE18" i="31" s="1"/>
  <c r="AG41" i="29"/>
  <c r="AE17" i="31" s="1"/>
  <c r="AE41" i="29"/>
  <c r="AE16" i="31" s="1"/>
  <c r="AC41" i="29"/>
  <c r="AE15" i="31" s="1"/>
  <c r="AA41" i="29"/>
  <c r="AE14" i="31" s="1"/>
  <c r="Y41" i="29"/>
  <c r="AE13" i="31" s="1"/>
  <c r="W41" i="29"/>
  <c r="AE12" i="31" s="1"/>
  <c r="U41" i="29"/>
  <c r="AE11" i="31" s="1"/>
  <c r="S41" i="29"/>
  <c r="AE10" i="31" s="1"/>
  <c r="Q41" i="29"/>
  <c r="AE9" i="31" s="1"/>
  <c r="O41" i="29"/>
  <c r="AE8" i="31" s="1"/>
  <c r="M41" i="29"/>
  <c r="AE7" i="31" s="1"/>
  <c r="K41" i="29"/>
  <c r="AE6" i="31" s="1"/>
  <c r="I41" i="29"/>
  <c r="AE5" i="31" s="1"/>
  <c r="G41" i="29"/>
  <c r="AE4" i="31" s="1"/>
  <c r="E41" i="29"/>
  <c r="AE3" i="31" s="1"/>
  <c r="C41" i="29"/>
  <c r="BL40" i="29"/>
  <c r="BR39" i="29"/>
  <c r="BP39" i="29"/>
  <c r="BH39" i="29"/>
  <c r="AJ31" i="30" s="1"/>
  <c r="BF39" i="29"/>
  <c r="AJ30" i="30" s="1"/>
  <c r="BD39" i="29"/>
  <c r="AJ29" i="30" s="1"/>
  <c r="BB39" i="29"/>
  <c r="AJ28" i="30" s="1"/>
  <c r="AZ39" i="29"/>
  <c r="AJ27" i="30" s="1"/>
  <c r="AX39" i="29"/>
  <c r="AJ26" i="30" s="1"/>
  <c r="AV39" i="29"/>
  <c r="AJ25" i="30" s="1"/>
  <c r="AT39" i="29"/>
  <c r="AJ24" i="30" s="1"/>
  <c r="AR39" i="29"/>
  <c r="AP39" i="29"/>
  <c r="AJ22" i="30" s="1"/>
  <c r="AN39" i="29"/>
  <c r="AJ21" i="30" s="1"/>
  <c r="AL39" i="29"/>
  <c r="AJ20" i="30" s="1"/>
  <c r="AJ39" i="29"/>
  <c r="AJ19" i="30" s="1"/>
  <c r="AH39" i="29"/>
  <c r="AJ18" i="30" s="1"/>
  <c r="AF39" i="29"/>
  <c r="AJ17" i="30" s="1"/>
  <c r="AD39" i="29"/>
  <c r="AJ16" i="30" s="1"/>
  <c r="AB39" i="29"/>
  <c r="AJ15" i="30" s="1"/>
  <c r="Z39" i="29"/>
  <c r="AJ14" i="30" s="1"/>
  <c r="X39" i="29"/>
  <c r="AJ13" i="30" s="1"/>
  <c r="V39" i="29"/>
  <c r="AJ12" i="30" s="1"/>
  <c r="T39" i="29"/>
  <c r="AJ11" i="30" s="1"/>
  <c r="R39" i="29"/>
  <c r="AJ10" i="30" s="1"/>
  <c r="P39" i="29"/>
  <c r="AJ9" i="30" s="1"/>
  <c r="N39" i="29"/>
  <c r="AJ8" i="30" s="1"/>
  <c r="L39" i="29"/>
  <c r="AJ7" i="30" s="1"/>
  <c r="J39" i="29"/>
  <c r="AJ6" i="30" s="1"/>
  <c r="H39" i="29"/>
  <c r="AJ5" i="30" s="1"/>
  <c r="F39" i="29"/>
  <c r="AJ4" i="30" s="1"/>
  <c r="D39" i="29"/>
  <c r="AJ3" i="30" s="1"/>
  <c r="B39" i="29"/>
  <c r="BX38" i="29"/>
  <c r="BW38" i="29"/>
  <c r="BU38" i="29"/>
  <c r="BS38" i="29"/>
  <c r="BM38" i="29"/>
  <c r="BN38" i="29" s="1"/>
  <c r="BL38" i="29"/>
  <c r="BI38" i="29"/>
  <c r="AD31" i="31" s="1"/>
  <c r="BG38" i="29"/>
  <c r="AD30" i="31" s="1"/>
  <c r="BE38" i="29"/>
  <c r="AD29" i="31" s="1"/>
  <c r="BC38" i="29"/>
  <c r="AD28" i="31" s="1"/>
  <c r="BA38" i="29"/>
  <c r="AD27" i="31" s="1"/>
  <c r="AY38" i="29"/>
  <c r="AD26" i="31" s="1"/>
  <c r="AW38" i="29"/>
  <c r="AD25" i="31" s="1"/>
  <c r="AU38" i="29"/>
  <c r="AD24" i="31" s="1"/>
  <c r="AS38" i="29"/>
  <c r="AD23" i="31" s="1"/>
  <c r="AQ38" i="29"/>
  <c r="AD22" i="31" s="1"/>
  <c r="AO38" i="29"/>
  <c r="AD21" i="31" s="1"/>
  <c r="AM38" i="29"/>
  <c r="AD20" i="31" s="1"/>
  <c r="AK38" i="29"/>
  <c r="AD19" i="31" s="1"/>
  <c r="AI38" i="29"/>
  <c r="AD18" i="31" s="1"/>
  <c r="AG38" i="29"/>
  <c r="AD17" i="31" s="1"/>
  <c r="AE38" i="29"/>
  <c r="AD16" i="31" s="1"/>
  <c r="AC38" i="29"/>
  <c r="AD15" i="31" s="1"/>
  <c r="AA38" i="29"/>
  <c r="AD14" i="31" s="1"/>
  <c r="Y38" i="29"/>
  <c r="AD13" i="31" s="1"/>
  <c r="W38" i="29"/>
  <c r="AD12" i="31" s="1"/>
  <c r="U38" i="29"/>
  <c r="AD11" i="31" s="1"/>
  <c r="S38" i="29"/>
  <c r="AD10" i="31" s="1"/>
  <c r="Q38" i="29"/>
  <c r="AD9" i="31" s="1"/>
  <c r="O38" i="29"/>
  <c r="AD8" i="31" s="1"/>
  <c r="M38" i="29"/>
  <c r="AD7" i="31" s="1"/>
  <c r="K38" i="29"/>
  <c r="I38" i="29"/>
  <c r="G38" i="29"/>
  <c r="E38" i="29"/>
  <c r="AD3" i="31" s="1"/>
  <c r="C38" i="29"/>
  <c r="BW37" i="29"/>
  <c r="BU37" i="29"/>
  <c r="BS37" i="29"/>
  <c r="BM37" i="29"/>
  <c r="BN37" i="29" s="1"/>
  <c r="BL37" i="29"/>
  <c r="BI37" i="29"/>
  <c r="AC31" i="31" s="1"/>
  <c r="BG37" i="29"/>
  <c r="AC30" i="31" s="1"/>
  <c r="BE37" i="29"/>
  <c r="AC29" i="31" s="1"/>
  <c r="BC37" i="29"/>
  <c r="AC28" i="31" s="1"/>
  <c r="BA37" i="29"/>
  <c r="AC27" i="31" s="1"/>
  <c r="AY37" i="29"/>
  <c r="AC26" i="31" s="1"/>
  <c r="AW37" i="29"/>
  <c r="AC25" i="31" s="1"/>
  <c r="AU37" i="29"/>
  <c r="AC24" i="31" s="1"/>
  <c r="AS37" i="29"/>
  <c r="AC23" i="31" s="1"/>
  <c r="AQ37" i="29"/>
  <c r="AC22" i="31" s="1"/>
  <c r="AO37" i="29"/>
  <c r="AC21" i="31" s="1"/>
  <c r="AM37" i="29"/>
  <c r="AC20" i="31" s="1"/>
  <c r="AK37" i="29"/>
  <c r="AC19" i="31" s="1"/>
  <c r="AI37" i="29"/>
  <c r="AC18" i="31" s="1"/>
  <c r="AG37" i="29"/>
  <c r="AC17" i="31" s="1"/>
  <c r="AE37" i="29"/>
  <c r="AC16" i="31" s="1"/>
  <c r="AC37" i="29"/>
  <c r="AC15" i="31" s="1"/>
  <c r="AA37" i="29"/>
  <c r="AC14" i="31" s="1"/>
  <c r="Y37" i="29"/>
  <c r="AC13" i="31" s="1"/>
  <c r="W37" i="29"/>
  <c r="AC12" i="31" s="1"/>
  <c r="U37" i="29"/>
  <c r="AC11" i="31" s="1"/>
  <c r="S37" i="29"/>
  <c r="AC10" i="31" s="1"/>
  <c r="Q37" i="29"/>
  <c r="AC9" i="31" s="1"/>
  <c r="O37" i="29"/>
  <c r="AC8" i="31" s="1"/>
  <c r="M37" i="29"/>
  <c r="AC7" i="31" s="1"/>
  <c r="K37" i="29"/>
  <c r="AC6" i="31" s="1"/>
  <c r="I37" i="29"/>
  <c r="AC5" i="31" s="1"/>
  <c r="G37" i="29"/>
  <c r="E37" i="29"/>
  <c r="AC3" i="31" s="1"/>
  <c r="C37" i="29"/>
  <c r="BL36" i="29"/>
  <c r="BR35" i="29"/>
  <c r="BP35" i="29"/>
  <c r="BH35" i="29"/>
  <c r="BF35" i="29"/>
  <c r="AG30" i="30" s="1"/>
  <c r="BD35" i="29"/>
  <c r="BB35" i="29"/>
  <c r="AG28" i="30" s="1"/>
  <c r="AZ35" i="29"/>
  <c r="AG27" i="30" s="1"/>
  <c r="AX35" i="29"/>
  <c r="AG26" i="30" s="1"/>
  <c r="AV35" i="29"/>
  <c r="AT35" i="29"/>
  <c r="AG24" i="30" s="1"/>
  <c r="AR35" i="29"/>
  <c r="AG23" i="30" s="1"/>
  <c r="AP35" i="29"/>
  <c r="AG22" i="30" s="1"/>
  <c r="AN35" i="29"/>
  <c r="AG21" i="30" s="1"/>
  <c r="AL35" i="29"/>
  <c r="AG20" i="30" s="1"/>
  <c r="AJ35" i="29"/>
  <c r="AG19" i="30" s="1"/>
  <c r="AH35" i="29"/>
  <c r="AG18" i="30" s="1"/>
  <c r="AF35" i="29"/>
  <c r="AG17" i="30" s="1"/>
  <c r="AD35" i="29"/>
  <c r="AG16" i="30" s="1"/>
  <c r="AB35" i="29"/>
  <c r="AG15" i="30" s="1"/>
  <c r="Z35" i="29"/>
  <c r="AG14" i="30" s="1"/>
  <c r="X35" i="29"/>
  <c r="AG13" i="30" s="1"/>
  <c r="V35" i="29"/>
  <c r="AG12" i="30" s="1"/>
  <c r="T35" i="29"/>
  <c r="AG11" i="30" s="1"/>
  <c r="R35" i="29"/>
  <c r="AG10" i="30" s="1"/>
  <c r="P35" i="29"/>
  <c r="AG9" i="30" s="1"/>
  <c r="N35" i="29"/>
  <c r="AG8" i="30" s="1"/>
  <c r="L35" i="29"/>
  <c r="AG7" i="30" s="1"/>
  <c r="J35" i="29"/>
  <c r="AG6" i="30" s="1"/>
  <c r="H35" i="29"/>
  <c r="AG5" i="30" s="1"/>
  <c r="F35" i="29"/>
  <c r="AG4" i="30" s="1"/>
  <c r="D35" i="29"/>
  <c r="AG3" i="30" s="1"/>
  <c r="B35" i="29"/>
  <c r="AG2" i="30" s="1"/>
  <c r="BW34" i="29"/>
  <c r="BU34" i="29"/>
  <c r="BS34" i="29"/>
  <c r="BN34" i="29"/>
  <c r="BM34" i="29"/>
  <c r="BL34" i="29"/>
  <c r="BI34" i="29"/>
  <c r="AB31" i="31" s="1"/>
  <c r="BG34" i="29"/>
  <c r="AB30" i="31" s="1"/>
  <c r="BE34" i="29"/>
  <c r="AB29" i="31" s="1"/>
  <c r="BC34" i="29"/>
  <c r="AB28" i="31" s="1"/>
  <c r="BA34" i="29"/>
  <c r="AB27" i="31" s="1"/>
  <c r="AY34" i="29"/>
  <c r="AB26" i="31" s="1"/>
  <c r="AW34" i="29"/>
  <c r="AB25" i="31" s="1"/>
  <c r="AU34" i="29"/>
  <c r="AB24" i="31" s="1"/>
  <c r="AS34" i="29"/>
  <c r="AB23" i="31" s="1"/>
  <c r="AQ34" i="29"/>
  <c r="AB22" i="31" s="1"/>
  <c r="AO34" i="29"/>
  <c r="AB21" i="31" s="1"/>
  <c r="AM34" i="29"/>
  <c r="AB20" i="31" s="1"/>
  <c r="AK34" i="29"/>
  <c r="AB19" i="31" s="1"/>
  <c r="AI34" i="29"/>
  <c r="AB18" i="31" s="1"/>
  <c r="AG34" i="29"/>
  <c r="AB17" i="31" s="1"/>
  <c r="AE34" i="29"/>
  <c r="AB16" i="31" s="1"/>
  <c r="AC34" i="29"/>
  <c r="AB15" i="31" s="1"/>
  <c r="AA34" i="29"/>
  <c r="AB14" i="31" s="1"/>
  <c r="Y34" i="29"/>
  <c r="AB13" i="31" s="1"/>
  <c r="W34" i="29"/>
  <c r="AB12" i="31" s="1"/>
  <c r="U34" i="29"/>
  <c r="AB11" i="31" s="1"/>
  <c r="S34" i="29"/>
  <c r="AB10" i="31" s="1"/>
  <c r="Q34" i="29"/>
  <c r="AB9" i="31" s="1"/>
  <c r="O34" i="29"/>
  <c r="AB8" i="31" s="1"/>
  <c r="M34" i="29"/>
  <c r="AB7" i="31" s="1"/>
  <c r="K34" i="29"/>
  <c r="AB6" i="31" s="1"/>
  <c r="I34" i="29"/>
  <c r="AB5" i="31" s="1"/>
  <c r="G34" i="29"/>
  <c r="AB4" i="31" s="1"/>
  <c r="E34" i="29"/>
  <c r="AB3" i="31" s="1"/>
  <c r="C34" i="29"/>
  <c r="BW33" i="29"/>
  <c r="BU33" i="29"/>
  <c r="BS33" i="29"/>
  <c r="BM33" i="29"/>
  <c r="BN33" i="29" s="1"/>
  <c r="BL33" i="29"/>
  <c r="BI33" i="29"/>
  <c r="AA31" i="31" s="1"/>
  <c r="BG33" i="29"/>
  <c r="AA30" i="31" s="1"/>
  <c r="BE33" i="29"/>
  <c r="AA29" i="31" s="1"/>
  <c r="BC33" i="29"/>
  <c r="AA28" i="31" s="1"/>
  <c r="BA33" i="29"/>
  <c r="AA27" i="31" s="1"/>
  <c r="AY33" i="29"/>
  <c r="AA26" i="31" s="1"/>
  <c r="AW33" i="29"/>
  <c r="AA25" i="31" s="1"/>
  <c r="AU33" i="29"/>
  <c r="AA24" i="31" s="1"/>
  <c r="AS33" i="29"/>
  <c r="AA23" i="31" s="1"/>
  <c r="AQ33" i="29"/>
  <c r="AA22" i="31" s="1"/>
  <c r="AO33" i="29"/>
  <c r="AA21" i="31" s="1"/>
  <c r="AM33" i="29"/>
  <c r="AA20" i="31" s="1"/>
  <c r="AK33" i="29"/>
  <c r="AA19" i="31" s="1"/>
  <c r="AI33" i="29"/>
  <c r="AA18" i="31" s="1"/>
  <c r="AG33" i="29"/>
  <c r="AA17" i="31" s="1"/>
  <c r="AE33" i="29"/>
  <c r="AA16" i="31" s="1"/>
  <c r="AC33" i="29"/>
  <c r="AA15" i="31" s="1"/>
  <c r="AA33" i="29"/>
  <c r="AA14" i="31" s="1"/>
  <c r="Y33" i="29"/>
  <c r="W33" i="29"/>
  <c r="AA12" i="31" s="1"/>
  <c r="U33" i="29"/>
  <c r="AA11" i="31" s="1"/>
  <c r="S33" i="29"/>
  <c r="AA10" i="31" s="1"/>
  <c r="Q33" i="29"/>
  <c r="AA9" i="31" s="1"/>
  <c r="O33" i="29"/>
  <c r="AA8" i="31" s="1"/>
  <c r="M33" i="29"/>
  <c r="AA7" i="31" s="1"/>
  <c r="K33" i="29"/>
  <c r="AA6" i="31" s="1"/>
  <c r="I33" i="29"/>
  <c r="AA5" i="31" s="1"/>
  <c r="G33" i="29"/>
  <c r="AA4" i="31" s="1"/>
  <c r="E33" i="29"/>
  <c r="AA3" i="31" s="1"/>
  <c r="C33" i="29"/>
  <c r="BL32" i="29"/>
  <c r="BW31" i="29"/>
  <c r="BU31" i="29"/>
  <c r="BS31" i="29"/>
  <c r="BM31" i="29"/>
  <c r="BN31" i="29" s="1"/>
  <c r="BL31" i="29"/>
  <c r="BI31" i="29"/>
  <c r="Z31" i="31" s="1"/>
  <c r="BG31" i="29"/>
  <c r="Z30" i="31" s="1"/>
  <c r="BE31" i="29"/>
  <c r="Z29" i="31" s="1"/>
  <c r="BC31" i="29"/>
  <c r="Z28" i="31" s="1"/>
  <c r="BA31" i="29"/>
  <c r="Z27" i="31" s="1"/>
  <c r="AY31" i="29"/>
  <c r="Z26" i="31" s="1"/>
  <c r="AW31" i="29"/>
  <c r="Z25" i="31" s="1"/>
  <c r="AU31" i="29"/>
  <c r="Z24" i="31" s="1"/>
  <c r="AS31" i="29"/>
  <c r="Z23" i="31" s="1"/>
  <c r="AQ31" i="29"/>
  <c r="Z22" i="31" s="1"/>
  <c r="AO31" i="29"/>
  <c r="Z21" i="31" s="1"/>
  <c r="AM31" i="29"/>
  <c r="Z20" i="31" s="1"/>
  <c r="AK31" i="29"/>
  <c r="AI31" i="29"/>
  <c r="Z18" i="31" s="1"/>
  <c r="AG31" i="29"/>
  <c r="Z17" i="31" s="1"/>
  <c r="AE31" i="29"/>
  <c r="Z16" i="31" s="1"/>
  <c r="AC31" i="29"/>
  <c r="Z15" i="31" s="1"/>
  <c r="AA31" i="29"/>
  <c r="Z14" i="31" s="1"/>
  <c r="Y31" i="29"/>
  <c r="Z13" i="31" s="1"/>
  <c r="W31" i="29"/>
  <c r="Z12" i="31" s="1"/>
  <c r="U31" i="29"/>
  <c r="Z11" i="31" s="1"/>
  <c r="S31" i="29"/>
  <c r="Z10" i="31" s="1"/>
  <c r="Q31" i="29"/>
  <c r="O31" i="29"/>
  <c r="Z8" i="31" s="1"/>
  <c r="M31" i="29"/>
  <c r="Z7" i="31" s="1"/>
  <c r="K31" i="29"/>
  <c r="I31" i="29"/>
  <c r="Z5" i="31" s="1"/>
  <c r="G31" i="29"/>
  <c r="Z4" i="31" s="1"/>
  <c r="E31" i="29"/>
  <c r="Z3" i="31" s="1"/>
  <c r="C31" i="29"/>
  <c r="BW30" i="29"/>
  <c r="BU30" i="29"/>
  <c r="BS30" i="29"/>
  <c r="BR30" i="29"/>
  <c r="BP30" i="29"/>
  <c r="BN30" i="29"/>
  <c r="BM30" i="29"/>
  <c r="BL30" i="29"/>
  <c r="BW29" i="29"/>
  <c r="BU29" i="29"/>
  <c r="BS29" i="29"/>
  <c r="BM29" i="29"/>
  <c r="BN29" i="29" s="1"/>
  <c r="BL29" i="29"/>
  <c r="BI29" i="29"/>
  <c r="Y31" i="31" s="1"/>
  <c r="BG29" i="29"/>
  <c r="Y30" i="31" s="1"/>
  <c r="BE29" i="29"/>
  <c r="Y29" i="31" s="1"/>
  <c r="BC29" i="29"/>
  <c r="Y28" i="31" s="1"/>
  <c r="BA29" i="29"/>
  <c r="Y27" i="31" s="1"/>
  <c r="AY29" i="29"/>
  <c r="Y26" i="31" s="1"/>
  <c r="AW29" i="29"/>
  <c r="Y25" i="31" s="1"/>
  <c r="AU29" i="29"/>
  <c r="Y24" i="31" s="1"/>
  <c r="AS29" i="29"/>
  <c r="Y23" i="31" s="1"/>
  <c r="AQ29" i="29"/>
  <c r="Y22" i="31" s="1"/>
  <c r="AO29" i="29"/>
  <c r="Y21" i="31" s="1"/>
  <c r="AM29" i="29"/>
  <c r="Y20" i="31" s="1"/>
  <c r="AK29" i="29"/>
  <c r="Y19" i="31" s="1"/>
  <c r="AI29" i="29"/>
  <c r="Y18" i="31" s="1"/>
  <c r="AG29" i="29"/>
  <c r="Y17" i="31" s="1"/>
  <c r="AE29" i="29"/>
  <c r="Y16" i="31" s="1"/>
  <c r="AC29" i="29"/>
  <c r="Y15" i="31" s="1"/>
  <c r="AA29" i="29"/>
  <c r="Y14" i="31" s="1"/>
  <c r="Y29" i="29"/>
  <c r="Y13" i="31" s="1"/>
  <c r="W29" i="29"/>
  <c r="Y12" i="31" s="1"/>
  <c r="U29" i="29"/>
  <c r="Y11" i="31" s="1"/>
  <c r="S29" i="29"/>
  <c r="Y10" i="31" s="1"/>
  <c r="Q29" i="29"/>
  <c r="Y9" i="31" s="1"/>
  <c r="O29" i="29"/>
  <c r="Y8" i="31" s="1"/>
  <c r="M29" i="29"/>
  <c r="K29" i="29"/>
  <c r="Y6" i="31" s="1"/>
  <c r="I29" i="29"/>
  <c r="Y5" i="31" s="1"/>
  <c r="G29" i="29"/>
  <c r="Y4" i="31" s="1"/>
  <c r="E29" i="29"/>
  <c r="Y3" i="31" s="1"/>
  <c r="C29" i="29"/>
  <c r="Y2" i="31" s="1"/>
  <c r="BW28" i="29"/>
  <c r="BU28" i="29"/>
  <c r="BS28" i="29"/>
  <c r="BN28" i="29"/>
  <c r="BM28" i="29"/>
  <c r="BL28" i="29"/>
  <c r="BI28" i="29"/>
  <c r="X31" i="31" s="1"/>
  <c r="BG28" i="29"/>
  <c r="X30" i="31" s="1"/>
  <c r="BE28" i="29"/>
  <c r="X29" i="31" s="1"/>
  <c r="BC28" i="29"/>
  <c r="X28" i="31" s="1"/>
  <c r="BA28" i="29"/>
  <c r="X27" i="31" s="1"/>
  <c r="AY28" i="29"/>
  <c r="X26" i="31" s="1"/>
  <c r="AW28" i="29"/>
  <c r="X25" i="31" s="1"/>
  <c r="AU28" i="29"/>
  <c r="X24" i="31" s="1"/>
  <c r="AS28" i="29"/>
  <c r="X23" i="31" s="1"/>
  <c r="AQ28" i="29"/>
  <c r="X22" i="31" s="1"/>
  <c r="AO28" i="29"/>
  <c r="X21" i="31" s="1"/>
  <c r="AM28" i="29"/>
  <c r="X20" i="31" s="1"/>
  <c r="AK28" i="29"/>
  <c r="X19" i="31" s="1"/>
  <c r="AI28" i="29"/>
  <c r="X18" i="31" s="1"/>
  <c r="AG28" i="29"/>
  <c r="X17" i="31" s="1"/>
  <c r="AE28" i="29"/>
  <c r="X16" i="31" s="1"/>
  <c r="AC28" i="29"/>
  <c r="X15" i="31" s="1"/>
  <c r="AA28" i="29"/>
  <c r="X14" i="31" s="1"/>
  <c r="Y28" i="29"/>
  <c r="X13" i="31" s="1"/>
  <c r="W28" i="29"/>
  <c r="X12" i="31" s="1"/>
  <c r="U28" i="29"/>
  <c r="S28" i="29"/>
  <c r="X10" i="31" s="1"/>
  <c r="Q28" i="29"/>
  <c r="X9" i="31" s="1"/>
  <c r="O28" i="29"/>
  <c r="M28" i="29"/>
  <c r="X7" i="31" s="1"/>
  <c r="K28" i="29"/>
  <c r="X6" i="31" s="1"/>
  <c r="I28" i="29"/>
  <c r="X5" i="31" s="1"/>
  <c r="G28" i="29"/>
  <c r="X4" i="31" s="1"/>
  <c r="E28" i="29"/>
  <c r="X3" i="31" s="1"/>
  <c r="C28" i="29"/>
  <c r="BX28" i="29" s="1"/>
  <c r="BX27" i="29"/>
  <c r="BW27" i="29"/>
  <c r="BU27" i="29"/>
  <c r="BS27" i="29"/>
  <c r="BM27" i="29"/>
  <c r="BN27" i="29" s="1"/>
  <c r="BL27" i="29"/>
  <c r="BI27" i="29"/>
  <c r="W31" i="31" s="1"/>
  <c r="BG27" i="29"/>
  <c r="W30" i="31" s="1"/>
  <c r="BE27" i="29"/>
  <c r="W29" i="31" s="1"/>
  <c r="BC27" i="29"/>
  <c r="W28" i="31" s="1"/>
  <c r="BA27" i="29"/>
  <c r="W27" i="31" s="1"/>
  <c r="AY27" i="29"/>
  <c r="W26" i="31" s="1"/>
  <c r="AW27" i="29"/>
  <c r="W25" i="31" s="1"/>
  <c r="AU27" i="29"/>
  <c r="W24" i="31" s="1"/>
  <c r="AS27" i="29"/>
  <c r="W23" i="31" s="1"/>
  <c r="AQ27" i="29"/>
  <c r="W22" i="31" s="1"/>
  <c r="AO27" i="29"/>
  <c r="W21" i="31" s="1"/>
  <c r="AM27" i="29"/>
  <c r="W20" i="31" s="1"/>
  <c r="AK27" i="29"/>
  <c r="W19" i="31" s="1"/>
  <c r="AI27" i="29"/>
  <c r="W18" i="31" s="1"/>
  <c r="AG27" i="29"/>
  <c r="W17" i="31" s="1"/>
  <c r="AE27" i="29"/>
  <c r="W16" i="31" s="1"/>
  <c r="AC27" i="29"/>
  <c r="W15" i="31" s="1"/>
  <c r="AA27" i="29"/>
  <c r="W14" i="31" s="1"/>
  <c r="Y27" i="29"/>
  <c r="W13" i="31" s="1"/>
  <c r="W27" i="29"/>
  <c r="W12" i="31" s="1"/>
  <c r="U27" i="29"/>
  <c r="W11" i="31" s="1"/>
  <c r="S27" i="29"/>
  <c r="W10" i="31" s="1"/>
  <c r="Q27" i="29"/>
  <c r="W9" i="31" s="1"/>
  <c r="O27" i="29"/>
  <c r="W8" i="31" s="1"/>
  <c r="M27" i="29"/>
  <c r="W7" i="31" s="1"/>
  <c r="K27" i="29"/>
  <c r="W6" i="31" s="1"/>
  <c r="I27" i="29"/>
  <c r="W5" i="31" s="1"/>
  <c r="G27" i="29"/>
  <c r="W4" i="31" s="1"/>
  <c r="E27" i="29"/>
  <c r="C27" i="29"/>
  <c r="BW26" i="29"/>
  <c r="BU26" i="29"/>
  <c r="BS26" i="29"/>
  <c r="BN26" i="29"/>
  <c r="BM26" i="29"/>
  <c r="BL26" i="29"/>
  <c r="BI26" i="29"/>
  <c r="V31" i="31" s="1"/>
  <c r="BG26" i="29"/>
  <c r="V30" i="31" s="1"/>
  <c r="BE26" i="29"/>
  <c r="V29" i="31" s="1"/>
  <c r="BC26" i="29"/>
  <c r="V28" i="31" s="1"/>
  <c r="BA26" i="29"/>
  <c r="V27" i="31" s="1"/>
  <c r="AY26" i="29"/>
  <c r="V26" i="31" s="1"/>
  <c r="AW26" i="29"/>
  <c r="V25" i="31" s="1"/>
  <c r="AU26" i="29"/>
  <c r="V24" i="31" s="1"/>
  <c r="AS26" i="29"/>
  <c r="V23" i="31" s="1"/>
  <c r="AQ26" i="29"/>
  <c r="V22" i="31" s="1"/>
  <c r="AO26" i="29"/>
  <c r="V21" i="31" s="1"/>
  <c r="AM26" i="29"/>
  <c r="V20" i="31" s="1"/>
  <c r="AK26" i="29"/>
  <c r="V19" i="31" s="1"/>
  <c r="AI26" i="29"/>
  <c r="V18" i="31" s="1"/>
  <c r="AG26" i="29"/>
  <c r="V17" i="31" s="1"/>
  <c r="AE26" i="29"/>
  <c r="V16" i="31" s="1"/>
  <c r="AC26" i="29"/>
  <c r="V15" i="31" s="1"/>
  <c r="AA26" i="29"/>
  <c r="V14" i="31" s="1"/>
  <c r="Y26" i="29"/>
  <c r="V13" i="31" s="1"/>
  <c r="W26" i="29"/>
  <c r="V12" i="31" s="1"/>
  <c r="U26" i="29"/>
  <c r="V11" i="31" s="1"/>
  <c r="S26" i="29"/>
  <c r="V10" i="31" s="1"/>
  <c r="Q26" i="29"/>
  <c r="V9" i="31" s="1"/>
  <c r="O26" i="29"/>
  <c r="V8" i="31" s="1"/>
  <c r="M26" i="29"/>
  <c r="V7" i="31" s="1"/>
  <c r="K26" i="29"/>
  <c r="V6" i="31" s="1"/>
  <c r="I26" i="29"/>
  <c r="V5" i="31" s="1"/>
  <c r="G26" i="29"/>
  <c r="V4" i="31" s="1"/>
  <c r="E26" i="29"/>
  <c r="V3" i="31" s="1"/>
  <c r="C26" i="29"/>
  <c r="V2" i="31" s="1"/>
  <c r="BW25" i="29"/>
  <c r="BU25" i="29"/>
  <c r="BS25" i="29"/>
  <c r="BM25" i="29"/>
  <c r="BN25" i="29" s="1"/>
  <c r="BL25" i="29"/>
  <c r="BI25" i="29"/>
  <c r="U31" i="31" s="1"/>
  <c r="BG25" i="29"/>
  <c r="U30" i="31" s="1"/>
  <c r="BE25" i="29"/>
  <c r="U29" i="31" s="1"/>
  <c r="BC25" i="29"/>
  <c r="U28" i="31" s="1"/>
  <c r="BA25" i="29"/>
  <c r="U27" i="31" s="1"/>
  <c r="AY25" i="29"/>
  <c r="U26" i="31" s="1"/>
  <c r="AW25" i="29"/>
  <c r="U25" i="31" s="1"/>
  <c r="AU25" i="29"/>
  <c r="U24" i="31" s="1"/>
  <c r="AS25" i="29"/>
  <c r="U23" i="31" s="1"/>
  <c r="AQ25" i="29"/>
  <c r="U22" i="31" s="1"/>
  <c r="AO25" i="29"/>
  <c r="U21" i="31" s="1"/>
  <c r="AM25" i="29"/>
  <c r="U20" i="31" s="1"/>
  <c r="AK25" i="29"/>
  <c r="U19" i="31" s="1"/>
  <c r="AI25" i="29"/>
  <c r="U18" i="31" s="1"/>
  <c r="AG25" i="29"/>
  <c r="U17" i="31" s="1"/>
  <c r="AE25" i="29"/>
  <c r="U16" i="31" s="1"/>
  <c r="AC25" i="29"/>
  <c r="U15" i="31" s="1"/>
  <c r="AA25" i="29"/>
  <c r="U14" i="31" s="1"/>
  <c r="Y25" i="29"/>
  <c r="U13" i="31" s="1"/>
  <c r="W25" i="29"/>
  <c r="U12" i="31" s="1"/>
  <c r="U25" i="29"/>
  <c r="U11" i="31" s="1"/>
  <c r="S25" i="29"/>
  <c r="U10" i="31" s="1"/>
  <c r="Q25" i="29"/>
  <c r="U9" i="31" s="1"/>
  <c r="O25" i="29"/>
  <c r="U8" i="31" s="1"/>
  <c r="M25" i="29"/>
  <c r="U7" i="31" s="1"/>
  <c r="K25" i="29"/>
  <c r="U6" i="31" s="1"/>
  <c r="I25" i="29"/>
  <c r="U5" i="31" s="1"/>
  <c r="G25" i="29"/>
  <c r="U4" i="31" s="1"/>
  <c r="E25" i="29"/>
  <c r="U3" i="31" s="1"/>
  <c r="C25" i="29"/>
  <c r="BX24" i="29"/>
  <c r="BW24" i="29"/>
  <c r="BU24" i="29"/>
  <c r="BS24" i="29"/>
  <c r="BM24" i="29"/>
  <c r="BN24" i="29" s="1"/>
  <c r="BL24" i="29"/>
  <c r="BI24" i="29"/>
  <c r="T31" i="31" s="1"/>
  <c r="BG24" i="29"/>
  <c r="T30" i="31" s="1"/>
  <c r="BE24" i="29"/>
  <c r="T29" i="31" s="1"/>
  <c r="BC24" i="29"/>
  <c r="T28" i="31" s="1"/>
  <c r="BA24" i="29"/>
  <c r="T27" i="31" s="1"/>
  <c r="AY24" i="29"/>
  <c r="AW24" i="29"/>
  <c r="T25" i="31" s="1"/>
  <c r="AU24" i="29"/>
  <c r="T24" i="31" s="1"/>
  <c r="AS24" i="29"/>
  <c r="T23" i="31" s="1"/>
  <c r="AQ24" i="29"/>
  <c r="T22" i="31" s="1"/>
  <c r="AO24" i="29"/>
  <c r="T21" i="31" s="1"/>
  <c r="AM24" i="29"/>
  <c r="T20" i="31" s="1"/>
  <c r="AK24" i="29"/>
  <c r="T19" i="31" s="1"/>
  <c r="AI24" i="29"/>
  <c r="T18" i="31" s="1"/>
  <c r="AG24" i="29"/>
  <c r="T17" i="31" s="1"/>
  <c r="AE24" i="29"/>
  <c r="AC24" i="29"/>
  <c r="T15" i="31" s="1"/>
  <c r="AA24" i="29"/>
  <c r="T14" i="31" s="1"/>
  <c r="Y24" i="29"/>
  <c r="T13" i="31" s="1"/>
  <c r="W24" i="29"/>
  <c r="T12" i="31" s="1"/>
  <c r="U24" i="29"/>
  <c r="T11" i="31" s="1"/>
  <c r="S24" i="29"/>
  <c r="T10" i="31" s="1"/>
  <c r="Q24" i="29"/>
  <c r="T9" i="31" s="1"/>
  <c r="O24" i="29"/>
  <c r="T8" i="31" s="1"/>
  <c r="M24" i="29"/>
  <c r="T7" i="31" s="1"/>
  <c r="K24" i="29"/>
  <c r="T6" i="31" s="1"/>
  <c r="I24" i="29"/>
  <c r="T5" i="31" s="1"/>
  <c r="G24" i="29"/>
  <c r="E24" i="29"/>
  <c r="T3" i="31" s="1"/>
  <c r="C24" i="29"/>
  <c r="BW23" i="29"/>
  <c r="BU23" i="29"/>
  <c r="BS23" i="29"/>
  <c r="BM23" i="29"/>
  <c r="BN23" i="29" s="1"/>
  <c r="BL23" i="29"/>
  <c r="BI23" i="29"/>
  <c r="S31" i="31" s="1"/>
  <c r="BG23" i="29"/>
  <c r="S30" i="31" s="1"/>
  <c r="BE23" i="29"/>
  <c r="S29" i="31" s="1"/>
  <c r="BC23" i="29"/>
  <c r="S28" i="31" s="1"/>
  <c r="BA23" i="29"/>
  <c r="S27" i="31" s="1"/>
  <c r="AY23" i="29"/>
  <c r="S26" i="31" s="1"/>
  <c r="AW23" i="29"/>
  <c r="S25" i="31" s="1"/>
  <c r="AU23" i="29"/>
  <c r="S24" i="31" s="1"/>
  <c r="AS23" i="29"/>
  <c r="S23" i="31" s="1"/>
  <c r="AQ23" i="29"/>
  <c r="S22" i="31" s="1"/>
  <c r="AO23" i="29"/>
  <c r="S21" i="31" s="1"/>
  <c r="AM23" i="29"/>
  <c r="S20" i="31" s="1"/>
  <c r="AK23" i="29"/>
  <c r="S19" i="31" s="1"/>
  <c r="AI23" i="29"/>
  <c r="S18" i="31" s="1"/>
  <c r="AG23" i="29"/>
  <c r="S17" i="31" s="1"/>
  <c r="AE23" i="29"/>
  <c r="S16" i="31" s="1"/>
  <c r="AC23" i="29"/>
  <c r="S15" i="31" s="1"/>
  <c r="AA23" i="29"/>
  <c r="S14" i="31" s="1"/>
  <c r="Y23" i="29"/>
  <c r="S13" i="31" s="1"/>
  <c r="W23" i="29"/>
  <c r="S12" i="31" s="1"/>
  <c r="U23" i="29"/>
  <c r="S11" i="31" s="1"/>
  <c r="S23" i="29"/>
  <c r="S10" i="31" s="1"/>
  <c r="Q23" i="29"/>
  <c r="S9" i="31" s="1"/>
  <c r="O23" i="29"/>
  <c r="S8" i="31" s="1"/>
  <c r="M23" i="29"/>
  <c r="S7" i="31" s="1"/>
  <c r="K23" i="29"/>
  <c r="S6" i="31" s="1"/>
  <c r="I23" i="29"/>
  <c r="S5" i="31" s="1"/>
  <c r="G23" i="29"/>
  <c r="S4" i="31" s="1"/>
  <c r="E23" i="29"/>
  <c r="S3" i="31" s="1"/>
  <c r="C23" i="29"/>
  <c r="BW22" i="29"/>
  <c r="BU22" i="29"/>
  <c r="BS22" i="29"/>
  <c r="BN22" i="29"/>
  <c r="BM22" i="29"/>
  <c r="BL22" i="29"/>
  <c r="BI22" i="29"/>
  <c r="R31" i="31" s="1"/>
  <c r="BG22" i="29"/>
  <c r="R30" i="31" s="1"/>
  <c r="BE22" i="29"/>
  <c r="R29" i="31" s="1"/>
  <c r="BC22" i="29"/>
  <c r="R28" i="31" s="1"/>
  <c r="BA22" i="29"/>
  <c r="R27" i="31" s="1"/>
  <c r="AY22" i="29"/>
  <c r="R26" i="31" s="1"/>
  <c r="AW22" i="29"/>
  <c r="R25" i="31" s="1"/>
  <c r="AU22" i="29"/>
  <c r="R24" i="31" s="1"/>
  <c r="AS22" i="29"/>
  <c r="R23" i="31" s="1"/>
  <c r="AQ22" i="29"/>
  <c r="R22" i="31" s="1"/>
  <c r="AO22" i="29"/>
  <c r="R21" i="31" s="1"/>
  <c r="AM22" i="29"/>
  <c r="R20" i="31" s="1"/>
  <c r="AK22" i="29"/>
  <c r="R19" i="31" s="1"/>
  <c r="AI22" i="29"/>
  <c r="R18" i="31" s="1"/>
  <c r="AG22" i="29"/>
  <c r="R17" i="31" s="1"/>
  <c r="AE22" i="29"/>
  <c r="R16" i="31" s="1"/>
  <c r="AC22" i="29"/>
  <c r="AA22" i="29"/>
  <c r="Y22" i="29"/>
  <c r="R13" i="31" s="1"/>
  <c r="W22" i="29"/>
  <c r="R12" i="31" s="1"/>
  <c r="U22" i="29"/>
  <c r="R11" i="31" s="1"/>
  <c r="S22" i="29"/>
  <c r="R10" i="31" s="1"/>
  <c r="Q22" i="29"/>
  <c r="R9" i="31" s="1"/>
  <c r="O22" i="29"/>
  <c r="R8" i="31" s="1"/>
  <c r="M22" i="29"/>
  <c r="R7" i="31" s="1"/>
  <c r="K22" i="29"/>
  <c r="R6" i="31" s="1"/>
  <c r="I22" i="29"/>
  <c r="R5" i="31" s="1"/>
  <c r="G22" i="29"/>
  <c r="R4" i="31" s="1"/>
  <c r="E22" i="29"/>
  <c r="R3" i="31" s="1"/>
  <c r="C22" i="29"/>
  <c r="BW21" i="29"/>
  <c r="BU21" i="29"/>
  <c r="BS21" i="29"/>
  <c r="BM21" i="29"/>
  <c r="BN21" i="29" s="1"/>
  <c r="BL21" i="29"/>
  <c r="BI21" i="29"/>
  <c r="Q31" i="31" s="1"/>
  <c r="BG21" i="29"/>
  <c r="Q30" i="31" s="1"/>
  <c r="BE21" i="29"/>
  <c r="Q29" i="31" s="1"/>
  <c r="BC21" i="29"/>
  <c r="Q28" i="31" s="1"/>
  <c r="BA21" i="29"/>
  <c r="Q27" i="31" s="1"/>
  <c r="AY21" i="29"/>
  <c r="Q26" i="31" s="1"/>
  <c r="AW21" i="29"/>
  <c r="Q25" i="31" s="1"/>
  <c r="AU21" i="29"/>
  <c r="Q24" i="31" s="1"/>
  <c r="AS21" i="29"/>
  <c r="Q23" i="31" s="1"/>
  <c r="AQ21" i="29"/>
  <c r="Q22" i="31" s="1"/>
  <c r="AO21" i="29"/>
  <c r="Q21" i="31" s="1"/>
  <c r="AM21" i="29"/>
  <c r="Q20" i="31" s="1"/>
  <c r="AK21" i="29"/>
  <c r="Q19" i="31" s="1"/>
  <c r="AI21" i="29"/>
  <c r="Q18" i="31" s="1"/>
  <c r="AG21" i="29"/>
  <c r="Q17" i="31" s="1"/>
  <c r="AE21" i="29"/>
  <c r="Q16" i="31" s="1"/>
  <c r="AC21" i="29"/>
  <c r="Q15" i="31" s="1"/>
  <c r="AA21" i="29"/>
  <c r="Q14" i="31" s="1"/>
  <c r="Y21" i="29"/>
  <c r="Q13" i="31" s="1"/>
  <c r="W21" i="29"/>
  <c r="Q12" i="31" s="1"/>
  <c r="U21" i="29"/>
  <c r="Q11" i="31" s="1"/>
  <c r="S21" i="29"/>
  <c r="Q10" i="31" s="1"/>
  <c r="Q21" i="29"/>
  <c r="Q9" i="31" s="1"/>
  <c r="O21" i="29"/>
  <c r="Q8" i="31" s="1"/>
  <c r="M21" i="29"/>
  <c r="Q7" i="31" s="1"/>
  <c r="K21" i="29"/>
  <c r="Q6" i="31" s="1"/>
  <c r="I21" i="29"/>
  <c r="Q5" i="31" s="1"/>
  <c r="G21" i="29"/>
  <c r="Q4" i="31" s="1"/>
  <c r="E21" i="29"/>
  <c r="C21" i="29"/>
  <c r="BW20" i="29"/>
  <c r="BU20" i="29"/>
  <c r="BS20" i="29"/>
  <c r="BN20" i="29"/>
  <c r="BM20" i="29"/>
  <c r="BL20" i="29"/>
  <c r="BI20" i="29"/>
  <c r="P31" i="31" s="1"/>
  <c r="BG20" i="29"/>
  <c r="P30" i="31" s="1"/>
  <c r="BE20" i="29"/>
  <c r="P29" i="31" s="1"/>
  <c r="BC20" i="29"/>
  <c r="P28" i="31" s="1"/>
  <c r="BA20" i="29"/>
  <c r="P27" i="31" s="1"/>
  <c r="AY20" i="29"/>
  <c r="P26" i="31" s="1"/>
  <c r="AW20" i="29"/>
  <c r="P25" i="31" s="1"/>
  <c r="AU20" i="29"/>
  <c r="P24" i="31" s="1"/>
  <c r="AS20" i="29"/>
  <c r="P23" i="31" s="1"/>
  <c r="AQ20" i="29"/>
  <c r="P22" i="31" s="1"/>
  <c r="AO20" i="29"/>
  <c r="P21" i="31" s="1"/>
  <c r="AM20" i="29"/>
  <c r="P20" i="31" s="1"/>
  <c r="AK20" i="29"/>
  <c r="P19" i="31" s="1"/>
  <c r="AI20" i="29"/>
  <c r="P18" i="31" s="1"/>
  <c r="AG20" i="29"/>
  <c r="P17" i="31" s="1"/>
  <c r="AE20" i="29"/>
  <c r="P16" i="31" s="1"/>
  <c r="AC20" i="29"/>
  <c r="P15" i="31" s="1"/>
  <c r="AA20" i="29"/>
  <c r="P14" i="31" s="1"/>
  <c r="Y20" i="29"/>
  <c r="P13" i="31" s="1"/>
  <c r="W20" i="29"/>
  <c r="P12" i="31" s="1"/>
  <c r="U20" i="29"/>
  <c r="P11" i="31" s="1"/>
  <c r="S20" i="29"/>
  <c r="Q20" i="29"/>
  <c r="P9" i="31" s="1"/>
  <c r="O20" i="29"/>
  <c r="M20" i="29"/>
  <c r="P7" i="31" s="1"/>
  <c r="K20" i="29"/>
  <c r="P6" i="31" s="1"/>
  <c r="I20" i="29"/>
  <c r="P5" i="31" s="1"/>
  <c r="G20" i="29"/>
  <c r="E20" i="29"/>
  <c r="P3" i="31" s="1"/>
  <c r="C20" i="29"/>
  <c r="BX20" i="29" s="1"/>
  <c r="BW19" i="29"/>
  <c r="BU19" i="29"/>
  <c r="BS19" i="29"/>
  <c r="BM19" i="29"/>
  <c r="BN19" i="29" s="1"/>
  <c r="BL19" i="29"/>
  <c r="BI19" i="29"/>
  <c r="O31" i="31" s="1"/>
  <c r="BG19" i="29"/>
  <c r="O30" i="31" s="1"/>
  <c r="BE19" i="29"/>
  <c r="O29" i="31" s="1"/>
  <c r="BC19" i="29"/>
  <c r="O28" i="31" s="1"/>
  <c r="BA19" i="29"/>
  <c r="O27" i="31" s="1"/>
  <c r="AY19" i="29"/>
  <c r="O26" i="31" s="1"/>
  <c r="AW19" i="29"/>
  <c r="O25" i="31" s="1"/>
  <c r="AU19" i="29"/>
  <c r="O24" i="31" s="1"/>
  <c r="AS19" i="29"/>
  <c r="O23" i="31" s="1"/>
  <c r="AQ19" i="29"/>
  <c r="O22" i="31" s="1"/>
  <c r="AO19" i="29"/>
  <c r="O21" i="31" s="1"/>
  <c r="AM19" i="29"/>
  <c r="O20" i="31" s="1"/>
  <c r="AK19" i="29"/>
  <c r="O19" i="31" s="1"/>
  <c r="AI19" i="29"/>
  <c r="O18" i="31" s="1"/>
  <c r="AG19" i="29"/>
  <c r="O17" i="31" s="1"/>
  <c r="AE19" i="29"/>
  <c r="O16" i="31" s="1"/>
  <c r="AC19" i="29"/>
  <c r="O15" i="31" s="1"/>
  <c r="AA19" i="29"/>
  <c r="O14" i="31" s="1"/>
  <c r="Y19" i="29"/>
  <c r="O13" i="31" s="1"/>
  <c r="W19" i="29"/>
  <c r="O12" i="31" s="1"/>
  <c r="U19" i="29"/>
  <c r="O11" i="31" s="1"/>
  <c r="S19" i="29"/>
  <c r="O10" i="31" s="1"/>
  <c r="Q19" i="29"/>
  <c r="O9" i="31" s="1"/>
  <c r="O19" i="29"/>
  <c r="O8" i="31" s="1"/>
  <c r="M19" i="29"/>
  <c r="O7" i="31" s="1"/>
  <c r="K19" i="29"/>
  <c r="O6" i="31" s="1"/>
  <c r="I19" i="29"/>
  <c r="O5" i="31" s="1"/>
  <c r="G19" i="29"/>
  <c r="O4" i="31" s="1"/>
  <c r="E19" i="29"/>
  <c r="C19" i="29"/>
  <c r="BW18" i="29"/>
  <c r="BU18" i="29"/>
  <c r="BS18" i="29"/>
  <c r="BM18" i="29"/>
  <c r="BN18" i="29" s="1"/>
  <c r="BL18" i="29"/>
  <c r="BI18" i="29"/>
  <c r="N31" i="31" s="1"/>
  <c r="BG18" i="29"/>
  <c r="N30" i="31" s="1"/>
  <c r="BE18" i="29"/>
  <c r="N29" i="31" s="1"/>
  <c r="BC18" i="29"/>
  <c r="N28" i="31" s="1"/>
  <c r="BA18" i="29"/>
  <c r="N27" i="31" s="1"/>
  <c r="AY18" i="29"/>
  <c r="N26" i="31" s="1"/>
  <c r="AW18" i="29"/>
  <c r="N25" i="31" s="1"/>
  <c r="AU18" i="29"/>
  <c r="N24" i="31" s="1"/>
  <c r="AS18" i="29"/>
  <c r="N23" i="31" s="1"/>
  <c r="AQ18" i="29"/>
  <c r="N22" i="31" s="1"/>
  <c r="AO18" i="29"/>
  <c r="N21" i="31" s="1"/>
  <c r="AM18" i="29"/>
  <c r="N20" i="31" s="1"/>
  <c r="AK18" i="29"/>
  <c r="N19" i="31" s="1"/>
  <c r="AI18" i="29"/>
  <c r="N18" i="31" s="1"/>
  <c r="AG18" i="29"/>
  <c r="N17" i="31" s="1"/>
  <c r="AE18" i="29"/>
  <c r="N16" i="31" s="1"/>
  <c r="AC18" i="29"/>
  <c r="N15" i="31" s="1"/>
  <c r="AA18" i="29"/>
  <c r="N14" i="31" s="1"/>
  <c r="Y18" i="29"/>
  <c r="N13" i="31" s="1"/>
  <c r="W18" i="29"/>
  <c r="N12" i="31" s="1"/>
  <c r="U18" i="29"/>
  <c r="N11" i="31" s="1"/>
  <c r="S18" i="29"/>
  <c r="N10" i="31" s="1"/>
  <c r="Q18" i="29"/>
  <c r="N9" i="31" s="1"/>
  <c r="O18" i="29"/>
  <c r="N8" i="31" s="1"/>
  <c r="M18" i="29"/>
  <c r="N7" i="31" s="1"/>
  <c r="K18" i="29"/>
  <c r="N6" i="31" s="1"/>
  <c r="I18" i="29"/>
  <c r="G18" i="29"/>
  <c r="N4" i="31" s="1"/>
  <c r="E18" i="29"/>
  <c r="N3" i="31" s="1"/>
  <c r="C18" i="29"/>
  <c r="N2" i="31" s="1"/>
  <c r="BW17" i="29"/>
  <c r="BU17" i="29"/>
  <c r="BS17" i="29"/>
  <c r="BM17" i="29"/>
  <c r="BN17" i="29" s="1"/>
  <c r="BL17" i="29"/>
  <c r="BI17" i="29"/>
  <c r="M31" i="31" s="1"/>
  <c r="BG17" i="29"/>
  <c r="M30" i="31" s="1"/>
  <c r="BE17" i="29"/>
  <c r="M29" i="31" s="1"/>
  <c r="BC17" i="29"/>
  <c r="M28" i="31" s="1"/>
  <c r="BA17" i="29"/>
  <c r="M27" i="31" s="1"/>
  <c r="AY17" i="29"/>
  <c r="M26" i="31" s="1"/>
  <c r="AW17" i="29"/>
  <c r="M25" i="31" s="1"/>
  <c r="AU17" i="29"/>
  <c r="M24" i="31" s="1"/>
  <c r="AS17" i="29"/>
  <c r="M23" i="31" s="1"/>
  <c r="AQ17" i="29"/>
  <c r="M22" i="31" s="1"/>
  <c r="AO17" i="29"/>
  <c r="M21" i="31" s="1"/>
  <c r="AM17" i="29"/>
  <c r="M20" i="31" s="1"/>
  <c r="AK17" i="29"/>
  <c r="M19" i="31" s="1"/>
  <c r="AI17" i="29"/>
  <c r="M18" i="31" s="1"/>
  <c r="AG17" i="29"/>
  <c r="M17" i="31" s="1"/>
  <c r="AE17" i="29"/>
  <c r="M16" i="31" s="1"/>
  <c r="AC17" i="29"/>
  <c r="M15" i="31" s="1"/>
  <c r="AA17" i="29"/>
  <c r="M14" i="31" s="1"/>
  <c r="Y17" i="29"/>
  <c r="M13" i="31" s="1"/>
  <c r="W17" i="29"/>
  <c r="M12" i="31" s="1"/>
  <c r="U17" i="29"/>
  <c r="M11" i="31" s="1"/>
  <c r="S17" i="29"/>
  <c r="M10" i="31" s="1"/>
  <c r="Q17" i="29"/>
  <c r="M9" i="31" s="1"/>
  <c r="O17" i="29"/>
  <c r="M8" i="31" s="1"/>
  <c r="M17" i="29"/>
  <c r="M7" i="31" s="1"/>
  <c r="K17" i="29"/>
  <c r="M6" i="31" s="1"/>
  <c r="I17" i="29"/>
  <c r="M5" i="31" s="1"/>
  <c r="G17" i="29"/>
  <c r="M4" i="31" s="1"/>
  <c r="E17" i="29"/>
  <c r="C17" i="29"/>
  <c r="BW16" i="29"/>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L19" i="31" s="1"/>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E16" i="29"/>
  <c r="L3" i="31" s="1"/>
  <c r="C16" i="29"/>
  <c r="BX16" i="29" s="1"/>
  <c r="BW15" i="29"/>
  <c r="BU15" i="29"/>
  <c r="BS15" i="29"/>
  <c r="BM15" i="29"/>
  <c r="BN15" i="29" s="1"/>
  <c r="BL15" i="29"/>
  <c r="BI15" i="29"/>
  <c r="K31" i="31" s="1"/>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K14" i="31" s="1"/>
  <c r="Y15" i="29"/>
  <c r="K13" i="31" s="1"/>
  <c r="W15" i="29"/>
  <c r="K12" i="31" s="1"/>
  <c r="U15" i="29"/>
  <c r="K11" i="31" s="1"/>
  <c r="S15" i="29"/>
  <c r="K10" i="31" s="1"/>
  <c r="Q15" i="29"/>
  <c r="K9" i="31" s="1"/>
  <c r="O15" i="29"/>
  <c r="K8" i="31" s="1"/>
  <c r="M15" i="29"/>
  <c r="K15" i="29"/>
  <c r="K6" i="31" s="1"/>
  <c r="I15" i="29"/>
  <c r="K5" i="31" s="1"/>
  <c r="G15" i="29"/>
  <c r="K4" i="31" s="1"/>
  <c r="E15" i="29"/>
  <c r="K3" i="31" s="1"/>
  <c r="C15" i="29"/>
  <c r="BW14" i="29"/>
  <c r="BU14" i="29"/>
  <c r="BS14" i="29"/>
  <c r="BM14" i="29"/>
  <c r="BN14" i="29" s="1"/>
  <c r="BL14" i="29"/>
  <c r="BI14" i="29"/>
  <c r="J31" i="31" s="1"/>
  <c r="BG14" i="29"/>
  <c r="J30" i="31" s="1"/>
  <c r="BE14" i="29"/>
  <c r="J29" i="31" s="1"/>
  <c r="BC14" i="29"/>
  <c r="J28" i="31" s="1"/>
  <c r="BA14" i="29"/>
  <c r="J27" i="31" s="1"/>
  <c r="AY14" i="29"/>
  <c r="J26" i="31" s="1"/>
  <c r="AW14" i="29"/>
  <c r="J25" i="31" s="1"/>
  <c r="AU14" i="29"/>
  <c r="J24" i="31" s="1"/>
  <c r="AS14" i="29"/>
  <c r="J23" i="31" s="1"/>
  <c r="AQ14" i="29"/>
  <c r="J22" i="31" s="1"/>
  <c r="AO14" i="29"/>
  <c r="J21" i="31" s="1"/>
  <c r="AM14" i="29"/>
  <c r="J20" i="31" s="1"/>
  <c r="AK14" i="29"/>
  <c r="J19" i="31" s="1"/>
  <c r="AI14" i="29"/>
  <c r="AG14" i="29"/>
  <c r="J17" i="31" s="1"/>
  <c r="AE14" i="29"/>
  <c r="J16" i="31" s="1"/>
  <c r="AC14" i="29"/>
  <c r="J15" i="31" s="1"/>
  <c r="AA14" i="29"/>
  <c r="J14" i="31" s="1"/>
  <c r="Y14" i="29"/>
  <c r="J13" i="31" s="1"/>
  <c r="W14" i="29"/>
  <c r="J12" i="31" s="1"/>
  <c r="U14" i="29"/>
  <c r="J11" i="31" s="1"/>
  <c r="S14" i="29"/>
  <c r="J10" i="31" s="1"/>
  <c r="Q14" i="29"/>
  <c r="J9" i="31" s="1"/>
  <c r="O14" i="29"/>
  <c r="J8" i="31" s="1"/>
  <c r="M14" i="29"/>
  <c r="J7" i="31" s="1"/>
  <c r="K14" i="29"/>
  <c r="J6" i="31" s="1"/>
  <c r="I14" i="29"/>
  <c r="J5" i="31" s="1"/>
  <c r="G14" i="29"/>
  <c r="J4" i="31" s="1"/>
  <c r="E14" i="29"/>
  <c r="J3" i="31" s="1"/>
  <c r="C14" i="29"/>
  <c r="J2" i="31" s="1"/>
  <c r="BL13" i="29"/>
  <c r="BR12" i="29"/>
  <c r="BP12" i="29"/>
  <c r="BH12" i="29"/>
  <c r="L31" i="30" s="1"/>
  <c r="BF12" i="29"/>
  <c r="L30" i="30" s="1"/>
  <c r="BD12" i="29"/>
  <c r="L29" i="30" s="1"/>
  <c r="BB12" i="29"/>
  <c r="L28" i="30" s="1"/>
  <c r="AZ12" i="29"/>
  <c r="L27" i="30" s="1"/>
  <c r="AX12" i="29"/>
  <c r="L26" i="30" s="1"/>
  <c r="AV12" i="29"/>
  <c r="L25" i="30" s="1"/>
  <c r="AT12" i="29"/>
  <c r="L24" i="30" s="1"/>
  <c r="AR12" i="29"/>
  <c r="L23" i="30" s="1"/>
  <c r="AP12" i="29"/>
  <c r="L22" i="30" s="1"/>
  <c r="AN12" i="29"/>
  <c r="L21" i="30" s="1"/>
  <c r="AL12" i="29"/>
  <c r="L20" i="30" s="1"/>
  <c r="AJ12" i="29"/>
  <c r="L19" i="30" s="1"/>
  <c r="AH12" i="29"/>
  <c r="L18" i="30" s="1"/>
  <c r="AF12" i="29"/>
  <c r="L17" i="30" s="1"/>
  <c r="AD12" i="29"/>
  <c r="L16" i="30" s="1"/>
  <c r="AB12" i="29"/>
  <c r="L15" i="30" s="1"/>
  <c r="Z12" i="29"/>
  <c r="L14" i="30" s="1"/>
  <c r="X12" i="29"/>
  <c r="L13" i="30" s="1"/>
  <c r="V12" i="29"/>
  <c r="L12" i="30" s="1"/>
  <c r="T12" i="29"/>
  <c r="L11" i="30" s="1"/>
  <c r="R12" i="29"/>
  <c r="L10" i="30" s="1"/>
  <c r="P12" i="29"/>
  <c r="L9" i="30" s="1"/>
  <c r="N12" i="29"/>
  <c r="L8" i="30" s="1"/>
  <c r="L12" i="29"/>
  <c r="L7" i="30" s="1"/>
  <c r="J12" i="29"/>
  <c r="L6" i="30" s="1"/>
  <c r="H12" i="29"/>
  <c r="L5" i="30" s="1"/>
  <c r="F12" i="29"/>
  <c r="L4" i="30" s="1"/>
  <c r="D12" i="29"/>
  <c r="L3" i="30" s="1"/>
  <c r="B12" i="29"/>
  <c r="L2" i="30" s="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K3" i="30" s="1"/>
  <c r="B11" i="29"/>
  <c r="K2" i="30" s="1"/>
  <c r="BW10"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K10" i="29"/>
  <c r="I6" i="31" s="1"/>
  <c r="I10" i="29"/>
  <c r="I5" i="31" s="1"/>
  <c r="G10" i="29"/>
  <c r="E10" i="29"/>
  <c r="I3" i="31" s="1"/>
  <c r="C10" i="29"/>
  <c r="BW9"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O9" i="29"/>
  <c r="M9" i="29"/>
  <c r="H7" i="31" s="1"/>
  <c r="K9" i="29"/>
  <c r="H6" i="31" s="1"/>
  <c r="I9" i="29"/>
  <c r="H5" i="31" s="1"/>
  <c r="G9" i="29"/>
  <c r="H4" i="31" s="1"/>
  <c r="E9" i="29"/>
  <c r="H3" i="31" s="1"/>
  <c r="C9" i="29"/>
  <c r="BX9" i="29" s="1"/>
  <c r="BW8" i="29"/>
  <c r="BU8" i="29"/>
  <c r="BS8" i="29"/>
  <c r="BN8" i="29"/>
  <c r="BM8" i="29"/>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W7" i="29"/>
  <c r="BU7" i="29"/>
  <c r="BS7" i="29"/>
  <c r="BN7" i="29"/>
  <c r="BM7" i="29"/>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W6" i="29"/>
  <c r="BU6" i="29"/>
  <c r="BS6" i="29"/>
  <c r="BN6" i="29"/>
  <c r="BM6" i="29"/>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L5" i="29"/>
  <c r="BW4" i="29"/>
  <c r="BU4" i="29"/>
  <c r="BS4" i="29"/>
  <c r="BR4" i="29"/>
  <c r="BP4" i="29"/>
  <c r="BM4" i="29"/>
  <c r="BN4" i="29" s="1"/>
  <c r="BL4" i="29"/>
  <c r="BW3"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W30" i="28"/>
  <c r="C30" i="28"/>
  <c r="C29" i="28"/>
  <c r="C28" i="28"/>
  <c r="C27" i="28"/>
  <c r="C26" i="28"/>
  <c r="C25" i="28"/>
  <c r="C24" i="28"/>
  <c r="C23" i="28"/>
  <c r="C22" i="28"/>
  <c r="C21" i="28"/>
  <c r="C20" i="28"/>
  <c r="C19" i="28"/>
  <c r="C18" i="28"/>
  <c r="C17" i="28"/>
  <c r="T16" i="28"/>
  <c r="C16" i="28"/>
  <c r="C15" i="28"/>
  <c r="V14" i="28"/>
  <c r="C14" i="28"/>
  <c r="C13" i="28"/>
  <c r="C12" i="28"/>
  <c r="C11" i="28"/>
  <c r="AC10" i="28"/>
  <c r="C10" i="28"/>
  <c r="C9" i="28"/>
  <c r="C8" i="28"/>
  <c r="C7" i="28"/>
  <c r="Y6" i="28"/>
  <c r="C6" i="28"/>
  <c r="C5" i="28"/>
  <c r="C4" i="28"/>
  <c r="C3" i="28"/>
  <c r="C2" i="28"/>
  <c r="AO31" i="27"/>
  <c r="AN31" i="27"/>
  <c r="AL31" i="27"/>
  <c r="AK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O28" i="27"/>
  <c r="AN28" i="27"/>
  <c r="AL28" i="27"/>
  <c r="AK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O27" i="27"/>
  <c r="AN27" i="27"/>
  <c r="AL27" i="27"/>
  <c r="AK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O24" i="27"/>
  <c r="AN24" i="27"/>
  <c r="AL24" i="27"/>
  <c r="AK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O23" i="27"/>
  <c r="AN23" i="27"/>
  <c r="AL23" i="27"/>
  <c r="AK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O22" i="27"/>
  <c r="AN22" i="27"/>
  <c r="AL22" i="27"/>
  <c r="AK22" i="27"/>
  <c r="AI22" i="27"/>
  <c r="AH22" i="27"/>
  <c r="AG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O20" i="27"/>
  <c r="AN20" i="27"/>
  <c r="AL20" i="27"/>
  <c r="AK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O19" i="27"/>
  <c r="AN19" i="27"/>
  <c r="AL19" i="27"/>
  <c r="AK19" i="27"/>
  <c r="AI19" i="27"/>
  <c r="AH19" i="27"/>
  <c r="AF19" i="27"/>
  <c r="AE19" i="27"/>
  <c r="AD19" i="27"/>
  <c r="AC19" i="27"/>
  <c r="AB19" i="27"/>
  <c r="AA19" i="27"/>
  <c r="Z19" i="27"/>
  <c r="Y19" i="27"/>
  <c r="X19" i="27"/>
  <c r="W19" i="27"/>
  <c r="V19" i="27"/>
  <c r="U19" i="27"/>
  <c r="T19" i="27"/>
  <c r="S19" i="27"/>
  <c r="R19" i="27"/>
  <c r="Q19" i="27"/>
  <c r="P19" i="27"/>
  <c r="O19" i="27"/>
  <c r="N19" i="27"/>
  <c r="M19" i="27"/>
  <c r="J19" i="27"/>
  <c r="I19" i="27"/>
  <c r="H19" i="27"/>
  <c r="G19" i="27"/>
  <c r="F19" i="27"/>
  <c r="E19" i="27"/>
  <c r="D19" i="27"/>
  <c r="C19" i="27"/>
  <c r="AO18" i="27"/>
  <c r="AN18" i="27"/>
  <c r="AL18" i="27"/>
  <c r="AK18" i="27"/>
  <c r="AI18" i="27"/>
  <c r="AH18" i="27"/>
  <c r="AG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O16" i="27"/>
  <c r="AN16" i="27"/>
  <c r="AM16" i="27"/>
  <c r="AL16" i="27"/>
  <c r="AK16" i="27"/>
  <c r="AI16" i="27"/>
  <c r="AH16" i="27"/>
  <c r="AF16" i="27"/>
  <c r="AE16" i="27"/>
  <c r="AD16" i="27"/>
  <c r="AC16" i="27"/>
  <c r="AB16" i="27"/>
  <c r="AA16" i="27"/>
  <c r="Z16" i="27"/>
  <c r="Y16" i="27"/>
  <c r="X16" i="27"/>
  <c r="W16" i="27"/>
  <c r="V16" i="27"/>
  <c r="U16" i="27"/>
  <c r="T16" i="27"/>
  <c r="S16" i="27"/>
  <c r="R16" i="27"/>
  <c r="Q16" i="27"/>
  <c r="P16" i="27"/>
  <c r="O16" i="27"/>
  <c r="N16" i="27"/>
  <c r="M16" i="27"/>
  <c r="J16" i="27"/>
  <c r="I16" i="27"/>
  <c r="H16" i="27"/>
  <c r="G16" i="27"/>
  <c r="F16" i="27"/>
  <c r="E16" i="27"/>
  <c r="D16" i="27"/>
  <c r="C16" i="27"/>
  <c r="AO15" i="27"/>
  <c r="AN15" i="27"/>
  <c r="AL15" i="27"/>
  <c r="AK15" i="27"/>
  <c r="AI15" i="27"/>
  <c r="AH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O14" i="27"/>
  <c r="AN14" i="27"/>
  <c r="AL14" i="27"/>
  <c r="AK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O13" i="27"/>
  <c r="AN13" i="27"/>
  <c r="AL13" i="27"/>
  <c r="AK13" i="27"/>
  <c r="AJ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O12" i="27"/>
  <c r="AN12" i="27"/>
  <c r="AL12" i="27"/>
  <c r="AK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O11" i="27"/>
  <c r="AN11" i="27"/>
  <c r="AL11" i="27"/>
  <c r="AK11" i="27"/>
  <c r="AI11" i="27"/>
  <c r="AH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O10" i="27"/>
  <c r="AN10" i="27"/>
  <c r="AL10" i="27"/>
  <c r="AK10" i="27"/>
  <c r="AI10" i="27"/>
  <c r="AH10" i="27"/>
  <c r="AF10" i="27"/>
  <c r="AE10" i="27"/>
  <c r="AD10" i="27"/>
  <c r="AC10" i="27"/>
  <c r="AB10" i="27"/>
  <c r="AA10" i="27"/>
  <c r="Z10" i="27"/>
  <c r="Y10" i="27"/>
  <c r="X10" i="27"/>
  <c r="W10" i="27"/>
  <c r="V10" i="27"/>
  <c r="U10" i="27"/>
  <c r="T10" i="27"/>
  <c r="S10" i="27"/>
  <c r="R10" i="27"/>
  <c r="Q10" i="27"/>
  <c r="P10" i="27"/>
  <c r="O10" i="27"/>
  <c r="N10" i="27"/>
  <c r="M10" i="27"/>
  <c r="J10" i="27"/>
  <c r="I10" i="27"/>
  <c r="H10" i="27"/>
  <c r="G10" i="27"/>
  <c r="F10" i="27"/>
  <c r="E10" i="27"/>
  <c r="D10" i="27"/>
  <c r="C10" i="27"/>
  <c r="AO9" i="27"/>
  <c r="AN9" i="27"/>
  <c r="AL9" i="27"/>
  <c r="AK9" i="27"/>
  <c r="AI9" i="27"/>
  <c r="AH9" i="27"/>
  <c r="AF9" i="27"/>
  <c r="AE9" i="27"/>
  <c r="AD9" i="27"/>
  <c r="AC9" i="27"/>
  <c r="AB9" i="27"/>
  <c r="AA9" i="27"/>
  <c r="Z9" i="27"/>
  <c r="Y9" i="27"/>
  <c r="X9" i="27"/>
  <c r="W9" i="27"/>
  <c r="V9" i="27"/>
  <c r="U9" i="27"/>
  <c r="T9" i="27"/>
  <c r="S9" i="27"/>
  <c r="R9" i="27"/>
  <c r="Q9" i="27"/>
  <c r="P9" i="27"/>
  <c r="O9" i="27"/>
  <c r="N9" i="27"/>
  <c r="M9" i="27"/>
  <c r="K9" i="27"/>
  <c r="J9" i="27"/>
  <c r="I9" i="27"/>
  <c r="H9" i="27"/>
  <c r="G9" i="27"/>
  <c r="F9" i="27"/>
  <c r="E9" i="27"/>
  <c r="D9" i="27"/>
  <c r="C9" i="27"/>
  <c r="AO8" i="27"/>
  <c r="AN8" i="27"/>
  <c r="AL8" i="27"/>
  <c r="AK8" i="27"/>
  <c r="AI8" i="27"/>
  <c r="AH8" i="27"/>
  <c r="AF8" i="27"/>
  <c r="AE8" i="27"/>
  <c r="AD8" i="27"/>
  <c r="AC8" i="27"/>
  <c r="AB8" i="27"/>
  <c r="AA8" i="27"/>
  <c r="Z8" i="27"/>
  <c r="Y8" i="27"/>
  <c r="X8" i="27"/>
  <c r="W8" i="27"/>
  <c r="V8" i="27"/>
  <c r="U8" i="27"/>
  <c r="T8" i="27"/>
  <c r="S8" i="27"/>
  <c r="R8" i="27"/>
  <c r="Q8" i="27"/>
  <c r="P8" i="27"/>
  <c r="O8" i="27"/>
  <c r="N8" i="27"/>
  <c r="M8" i="27"/>
  <c r="K8" i="27"/>
  <c r="J8" i="27"/>
  <c r="I8" i="27"/>
  <c r="H8" i="27"/>
  <c r="G8" i="27"/>
  <c r="F8" i="27"/>
  <c r="E8" i="27"/>
  <c r="D8" i="27"/>
  <c r="C8" i="27"/>
  <c r="AO7" i="27"/>
  <c r="AN7" i="27"/>
  <c r="AL7" i="27"/>
  <c r="AK7" i="27"/>
  <c r="AI7" i="27"/>
  <c r="AH7" i="27"/>
  <c r="AF7" i="27"/>
  <c r="AE7" i="27"/>
  <c r="AD7" i="27"/>
  <c r="AC7" i="27"/>
  <c r="AB7" i="27"/>
  <c r="AA7" i="27"/>
  <c r="Z7" i="27"/>
  <c r="Y7" i="27"/>
  <c r="X7" i="27"/>
  <c r="W7" i="27"/>
  <c r="V7" i="27"/>
  <c r="U7" i="27"/>
  <c r="T7" i="27"/>
  <c r="S7" i="27"/>
  <c r="R7" i="27"/>
  <c r="Q7" i="27"/>
  <c r="P7" i="27"/>
  <c r="O7" i="27"/>
  <c r="N7" i="27"/>
  <c r="M7" i="27"/>
  <c r="K7" i="27"/>
  <c r="J7" i="27"/>
  <c r="I7" i="27"/>
  <c r="H7" i="27"/>
  <c r="G7" i="27"/>
  <c r="F7" i="27"/>
  <c r="E7" i="27"/>
  <c r="D7" i="27"/>
  <c r="C7" i="27"/>
  <c r="AO6" i="27"/>
  <c r="AN6" i="27"/>
  <c r="AL6" i="27"/>
  <c r="AK6" i="27"/>
  <c r="AI6" i="27"/>
  <c r="AH6" i="27"/>
  <c r="AF6" i="27"/>
  <c r="AE6" i="27"/>
  <c r="AD6" i="27"/>
  <c r="AC6" i="27"/>
  <c r="AB6" i="27"/>
  <c r="AA6" i="27"/>
  <c r="Z6" i="27"/>
  <c r="Y6" i="27"/>
  <c r="X6" i="27"/>
  <c r="W6" i="27"/>
  <c r="V6" i="27"/>
  <c r="U6" i="27"/>
  <c r="T6" i="27"/>
  <c r="S6" i="27"/>
  <c r="R6" i="27"/>
  <c r="Q6" i="27"/>
  <c r="P6" i="27"/>
  <c r="O6" i="27"/>
  <c r="N6" i="27"/>
  <c r="M6" i="27"/>
  <c r="K6" i="27"/>
  <c r="J6" i="27"/>
  <c r="I6" i="27"/>
  <c r="H6" i="27"/>
  <c r="G6" i="27"/>
  <c r="F6" i="27"/>
  <c r="E6" i="27"/>
  <c r="D6" i="27"/>
  <c r="C6" i="27"/>
  <c r="AO5" i="27"/>
  <c r="AN5" i="27"/>
  <c r="AL5" i="27"/>
  <c r="AK5" i="27"/>
  <c r="AI5" i="27"/>
  <c r="AH5" i="27"/>
  <c r="AF5" i="27"/>
  <c r="AE5" i="27"/>
  <c r="AD5" i="27"/>
  <c r="AC5" i="27"/>
  <c r="AB5" i="27"/>
  <c r="AA5" i="27"/>
  <c r="Z5" i="27"/>
  <c r="Y5" i="27"/>
  <c r="X5" i="27"/>
  <c r="W5" i="27"/>
  <c r="V5" i="27"/>
  <c r="U5" i="27"/>
  <c r="T5" i="27"/>
  <c r="S5" i="27"/>
  <c r="R5" i="27"/>
  <c r="Q5" i="27"/>
  <c r="P5" i="27"/>
  <c r="O5" i="27"/>
  <c r="N5" i="27"/>
  <c r="M5" i="27"/>
  <c r="K5" i="27"/>
  <c r="J5" i="27"/>
  <c r="I5" i="27"/>
  <c r="H5" i="27"/>
  <c r="G5" i="27"/>
  <c r="F5" i="27"/>
  <c r="E5" i="27"/>
  <c r="D5" i="27"/>
  <c r="C5" i="27"/>
  <c r="AO4" i="27"/>
  <c r="AN4" i="27"/>
  <c r="AL4" i="27"/>
  <c r="AK4" i="27"/>
  <c r="AI4" i="27"/>
  <c r="AH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O3" i="27"/>
  <c r="AN3" i="27"/>
  <c r="AL3" i="27"/>
  <c r="AK3" i="27"/>
  <c r="AI3" i="27"/>
  <c r="AH3" i="27"/>
  <c r="AF3" i="27"/>
  <c r="AE3" i="27"/>
  <c r="AD3" i="27"/>
  <c r="AC3" i="27"/>
  <c r="AB3" i="27"/>
  <c r="AA3" i="27"/>
  <c r="Z3" i="27"/>
  <c r="Y3" i="27"/>
  <c r="X3" i="27"/>
  <c r="W3" i="27"/>
  <c r="V3" i="27"/>
  <c r="U3" i="27"/>
  <c r="T3" i="27"/>
  <c r="S3" i="27"/>
  <c r="R3" i="27"/>
  <c r="Q3" i="27"/>
  <c r="P3" i="27"/>
  <c r="O3" i="27"/>
  <c r="N3" i="27"/>
  <c r="M3" i="27"/>
  <c r="K3" i="27"/>
  <c r="J3" i="27"/>
  <c r="I3" i="27"/>
  <c r="H3" i="27"/>
  <c r="G3" i="27"/>
  <c r="F3" i="27"/>
  <c r="E3" i="27"/>
  <c r="D3" i="27"/>
  <c r="C3" i="27"/>
  <c r="AO2" i="27"/>
  <c r="AN2" i="27"/>
  <c r="AL2" i="27"/>
  <c r="AK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4" i="27"/>
  <c r="B2" i="27"/>
  <c r="B2" i="28" s="1"/>
  <c r="A2" i="27"/>
  <c r="BS49" i="26"/>
  <c r="BL49" i="26"/>
  <c r="BR47" i="26"/>
  <c r="BP47" i="26"/>
  <c r="BH47" i="26"/>
  <c r="AP31" i="27" s="1"/>
  <c r="BF47" i="26"/>
  <c r="AP30" i="27" s="1"/>
  <c r="BD47" i="26"/>
  <c r="AP29" i="27" s="1"/>
  <c r="BB47" i="26"/>
  <c r="AP28" i="27" s="1"/>
  <c r="AZ47" i="26"/>
  <c r="AP27" i="27" s="1"/>
  <c r="AX47" i="26"/>
  <c r="AP26" i="27" s="1"/>
  <c r="AV47" i="26"/>
  <c r="AP25" i="27" s="1"/>
  <c r="AT47" i="26"/>
  <c r="AP24" i="27" s="1"/>
  <c r="AR47" i="26"/>
  <c r="AP23" i="27" s="1"/>
  <c r="AP47" i="26"/>
  <c r="AP22" i="27" s="1"/>
  <c r="AN47" i="26"/>
  <c r="AP21" i="27" s="1"/>
  <c r="AL47" i="26"/>
  <c r="AP20" i="27" s="1"/>
  <c r="AJ47" i="26"/>
  <c r="AP19" i="27" s="1"/>
  <c r="AH47" i="26"/>
  <c r="AP18" i="27" s="1"/>
  <c r="AF47" i="26"/>
  <c r="AP17" i="27" s="1"/>
  <c r="AD47" i="26"/>
  <c r="AP16" i="27" s="1"/>
  <c r="AB47" i="26"/>
  <c r="AP15" i="27" s="1"/>
  <c r="Z47" i="26"/>
  <c r="AP14" i="27" s="1"/>
  <c r="X47" i="26"/>
  <c r="AP13" i="27" s="1"/>
  <c r="V47" i="26"/>
  <c r="AP12" i="27" s="1"/>
  <c r="T47" i="26"/>
  <c r="AP11" i="27" s="1"/>
  <c r="R47" i="26"/>
  <c r="AP10" i="27" s="1"/>
  <c r="P47" i="26"/>
  <c r="AP9" i="27" s="1"/>
  <c r="N47" i="26"/>
  <c r="AP8" i="27" s="1"/>
  <c r="L47" i="26"/>
  <c r="AP7" i="27" s="1"/>
  <c r="J47" i="26"/>
  <c r="AP6" i="27" s="1"/>
  <c r="H47" i="26"/>
  <c r="AP5" i="27" s="1"/>
  <c r="F47" i="26"/>
  <c r="AP4" i="27" s="1"/>
  <c r="D47" i="26"/>
  <c r="AP3" i="27" s="1"/>
  <c r="B47" i="26"/>
  <c r="BW46" i="26"/>
  <c r="BU46" i="26"/>
  <c r="BS46" i="26"/>
  <c r="BM46" i="26"/>
  <c r="BN46" i="26" s="1"/>
  <c r="BL46" i="26"/>
  <c r="BI46" i="26"/>
  <c r="AH31" i="28" s="1"/>
  <c r="BG46" i="26"/>
  <c r="AH30" i="28" s="1"/>
  <c r="BE46" i="26"/>
  <c r="AH29" i="28" s="1"/>
  <c r="BC46" i="26"/>
  <c r="AH28" i="28" s="1"/>
  <c r="BA46" i="26"/>
  <c r="AH27" i="28" s="1"/>
  <c r="AY46" i="26"/>
  <c r="AH26" i="28" s="1"/>
  <c r="AW46" i="26"/>
  <c r="AH25" i="28" s="1"/>
  <c r="AU46" i="26"/>
  <c r="AH24" i="28" s="1"/>
  <c r="AS46" i="26"/>
  <c r="AH23" i="28" s="1"/>
  <c r="AQ46" i="26"/>
  <c r="AH22" i="28" s="1"/>
  <c r="AO46" i="26"/>
  <c r="AH21" i="28" s="1"/>
  <c r="AM46" i="26"/>
  <c r="AH20" i="28" s="1"/>
  <c r="AK46" i="26"/>
  <c r="AH19" i="28" s="1"/>
  <c r="AI46" i="26"/>
  <c r="AH18" i="28" s="1"/>
  <c r="AG46" i="26"/>
  <c r="AH17" i="28" s="1"/>
  <c r="AE46" i="26"/>
  <c r="AH16" i="28" s="1"/>
  <c r="AC46" i="26"/>
  <c r="AH15" i="28" s="1"/>
  <c r="AA46" i="26"/>
  <c r="AH14" i="28" s="1"/>
  <c r="Y46" i="26"/>
  <c r="AH13" i="28" s="1"/>
  <c r="W46" i="26"/>
  <c r="AH12" i="28" s="1"/>
  <c r="U46" i="26"/>
  <c r="AH11" i="28" s="1"/>
  <c r="S46" i="26"/>
  <c r="AH10" i="28" s="1"/>
  <c r="Q46" i="26"/>
  <c r="AH9" i="28" s="1"/>
  <c r="O46" i="26"/>
  <c r="M46" i="26"/>
  <c r="AH7" i="28" s="1"/>
  <c r="K46" i="26"/>
  <c r="AH6" i="28" s="1"/>
  <c r="I46" i="26"/>
  <c r="AH5" i="28" s="1"/>
  <c r="G46" i="26"/>
  <c r="AH4" i="28" s="1"/>
  <c r="E46" i="26"/>
  <c r="AH3" i="28" s="1"/>
  <c r="C46" i="26"/>
  <c r="BW45" i="26"/>
  <c r="BU45" i="26"/>
  <c r="BS45" i="26"/>
  <c r="BM45" i="26"/>
  <c r="BN45" i="26" s="1"/>
  <c r="BL45" i="26"/>
  <c r="BI45" i="26"/>
  <c r="AG31" i="28" s="1"/>
  <c r="BG45" i="26"/>
  <c r="AG30" i="28" s="1"/>
  <c r="BE45" i="26"/>
  <c r="AG29" i="28" s="1"/>
  <c r="BC45" i="26"/>
  <c r="AG28" i="28" s="1"/>
  <c r="BA45" i="26"/>
  <c r="AG27" i="28" s="1"/>
  <c r="AY45" i="26"/>
  <c r="AG26" i="28" s="1"/>
  <c r="AW45" i="26"/>
  <c r="AG25" i="28" s="1"/>
  <c r="AU45" i="26"/>
  <c r="AG24" i="28" s="1"/>
  <c r="AS45" i="26"/>
  <c r="AG23" i="28" s="1"/>
  <c r="AQ45" i="26"/>
  <c r="AG22" i="28" s="1"/>
  <c r="AO45" i="26"/>
  <c r="AG21" i="28" s="1"/>
  <c r="AM45" i="26"/>
  <c r="AG20" i="28" s="1"/>
  <c r="AK45" i="26"/>
  <c r="AG19" i="28" s="1"/>
  <c r="AI45" i="26"/>
  <c r="AG18" i="28" s="1"/>
  <c r="AG45" i="26"/>
  <c r="AG17" i="28" s="1"/>
  <c r="AE45" i="26"/>
  <c r="AG16" i="28" s="1"/>
  <c r="AC45" i="26"/>
  <c r="AG15" i="28" s="1"/>
  <c r="AA45" i="26"/>
  <c r="AG14" i="28" s="1"/>
  <c r="Y45" i="26"/>
  <c r="AG13" i="28" s="1"/>
  <c r="W45" i="26"/>
  <c r="AG12" i="28" s="1"/>
  <c r="U45" i="26"/>
  <c r="AG11" i="28" s="1"/>
  <c r="S45" i="26"/>
  <c r="AG10" i="28" s="1"/>
  <c r="Q45" i="26"/>
  <c r="AG9" i="28" s="1"/>
  <c r="O45" i="26"/>
  <c r="AG8" i="28" s="1"/>
  <c r="M45" i="26"/>
  <c r="AG7" i="28" s="1"/>
  <c r="K45" i="26"/>
  <c r="AG6" i="28" s="1"/>
  <c r="I45" i="26"/>
  <c r="AG5" i="28" s="1"/>
  <c r="G45" i="26"/>
  <c r="AG4" i="28" s="1"/>
  <c r="E45" i="26"/>
  <c r="AG3" i="28" s="1"/>
  <c r="C45" i="26"/>
  <c r="BL44" i="26"/>
  <c r="BR43" i="26"/>
  <c r="BP43" i="26"/>
  <c r="BH43" i="26"/>
  <c r="AM31" i="27" s="1"/>
  <c r="BF43" i="26"/>
  <c r="AM30" i="27" s="1"/>
  <c r="BD43" i="26"/>
  <c r="AM29" i="27" s="1"/>
  <c r="BB43" i="26"/>
  <c r="AM28" i="27" s="1"/>
  <c r="AZ43" i="26"/>
  <c r="AM27" i="27" s="1"/>
  <c r="AX43" i="26"/>
  <c r="AM26" i="27" s="1"/>
  <c r="AV43" i="26"/>
  <c r="AM25" i="27" s="1"/>
  <c r="AT43" i="26"/>
  <c r="AM24" i="27" s="1"/>
  <c r="AR43" i="26"/>
  <c r="AM23" i="27" s="1"/>
  <c r="AP43" i="26"/>
  <c r="AM22" i="27" s="1"/>
  <c r="AN43" i="26"/>
  <c r="AM21" i="27" s="1"/>
  <c r="AL43" i="26"/>
  <c r="AM20" i="27" s="1"/>
  <c r="AJ43" i="26"/>
  <c r="AM19" i="27" s="1"/>
  <c r="AH43" i="26"/>
  <c r="AM18" i="27" s="1"/>
  <c r="AF43" i="26"/>
  <c r="AM17" i="27" s="1"/>
  <c r="AD43" i="26"/>
  <c r="AB43" i="26"/>
  <c r="AM15" i="27" s="1"/>
  <c r="Z43" i="26"/>
  <c r="AM14" i="27" s="1"/>
  <c r="X43" i="26"/>
  <c r="AM13" i="27" s="1"/>
  <c r="V43" i="26"/>
  <c r="AM12" i="27" s="1"/>
  <c r="T43" i="26"/>
  <c r="AM11" i="27" s="1"/>
  <c r="R43" i="26"/>
  <c r="AM10" i="27" s="1"/>
  <c r="P43" i="26"/>
  <c r="AM9" i="27" s="1"/>
  <c r="N43" i="26"/>
  <c r="AM8" i="27" s="1"/>
  <c r="L43" i="26"/>
  <c r="AM7" i="27" s="1"/>
  <c r="J43" i="26"/>
  <c r="AM6" i="27" s="1"/>
  <c r="H43" i="26"/>
  <c r="AM5" i="27" s="1"/>
  <c r="F43" i="26"/>
  <c r="AM4" i="27" s="1"/>
  <c r="D43" i="26"/>
  <c r="AM3" i="27" s="1"/>
  <c r="B43" i="26"/>
  <c r="BX42" i="26"/>
  <c r="BW42" i="26"/>
  <c r="BU42" i="26"/>
  <c r="BS42" i="26"/>
  <c r="BM42" i="26"/>
  <c r="BN42" i="26" s="1"/>
  <c r="BL42" i="26"/>
  <c r="BI42" i="26"/>
  <c r="AF31" i="28" s="1"/>
  <c r="BG42" i="26"/>
  <c r="AF30" i="28" s="1"/>
  <c r="BE42" i="26"/>
  <c r="AF29" i="28" s="1"/>
  <c r="BC42" i="26"/>
  <c r="AF28" i="28" s="1"/>
  <c r="BA42" i="26"/>
  <c r="AF27" i="28" s="1"/>
  <c r="AY42" i="26"/>
  <c r="AF26" i="28" s="1"/>
  <c r="AW42" i="26"/>
  <c r="AF25" i="28" s="1"/>
  <c r="AU42" i="26"/>
  <c r="AF24" i="28" s="1"/>
  <c r="AS42" i="26"/>
  <c r="AF23" i="28" s="1"/>
  <c r="AQ42" i="26"/>
  <c r="AF22" i="28" s="1"/>
  <c r="AO42" i="26"/>
  <c r="AF21" i="28" s="1"/>
  <c r="AM42" i="26"/>
  <c r="AF20" i="28" s="1"/>
  <c r="AK42" i="26"/>
  <c r="AF19" i="28" s="1"/>
  <c r="AI42" i="26"/>
  <c r="AF18" i="28" s="1"/>
  <c r="AG42" i="26"/>
  <c r="AF17" i="28" s="1"/>
  <c r="AE42" i="26"/>
  <c r="AF16" i="28" s="1"/>
  <c r="AC42" i="26"/>
  <c r="AF15" i="28" s="1"/>
  <c r="AA42" i="26"/>
  <c r="AF14" i="28" s="1"/>
  <c r="Y42" i="26"/>
  <c r="AF13" i="28" s="1"/>
  <c r="W42" i="26"/>
  <c r="AF12" i="28" s="1"/>
  <c r="U42" i="26"/>
  <c r="AF11" i="28" s="1"/>
  <c r="S42" i="26"/>
  <c r="AF10" i="28" s="1"/>
  <c r="Q42" i="26"/>
  <c r="AF9" i="28" s="1"/>
  <c r="O42" i="26"/>
  <c r="AF8" i="28" s="1"/>
  <c r="M42" i="26"/>
  <c r="AF7" i="28" s="1"/>
  <c r="K42" i="26"/>
  <c r="I42" i="26"/>
  <c r="AF5" i="28" s="1"/>
  <c r="G42" i="26"/>
  <c r="E42" i="26"/>
  <c r="AF3" i="28" s="1"/>
  <c r="C42" i="26"/>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E19" i="28" s="1"/>
  <c r="AI41" i="26"/>
  <c r="AE18" i="28" s="1"/>
  <c r="AG41" i="26"/>
  <c r="AE17" i="28" s="1"/>
  <c r="AE41" i="26"/>
  <c r="AE16" i="28" s="1"/>
  <c r="AC41" i="26"/>
  <c r="AE15" i="28" s="1"/>
  <c r="AA41" i="26"/>
  <c r="AE14" i="28" s="1"/>
  <c r="Y41" i="26"/>
  <c r="AE13" i="28" s="1"/>
  <c r="W41" i="26"/>
  <c r="AE12" i="28" s="1"/>
  <c r="U41" i="26"/>
  <c r="AE11" i="28" s="1"/>
  <c r="S41" i="26"/>
  <c r="AE10" i="28" s="1"/>
  <c r="Q41" i="26"/>
  <c r="AE9" i="28" s="1"/>
  <c r="O41" i="26"/>
  <c r="AE8" i="28" s="1"/>
  <c r="M41" i="26"/>
  <c r="AE7" i="28" s="1"/>
  <c r="K41" i="26"/>
  <c r="AE6" i="28" s="1"/>
  <c r="I41" i="26"/>
  <c r="AE5" i="28" s="1"/>
  <c r="G41" i="26"/>
  <c r="AE4" i="28" s="1"/>
  <c r="E41" i="26"/>
  <c r="AE3" i="28" s="1"/>
  <c r="C41" i="26"/>
  <c r="BL40" i="26"/>
  <c r="BR39" i="26"/>
  <c r="BP39" i="26"/>
  <c r="BH39" i="26"/>
  <c r="AJ31" i="27" s="1"/>
  <c r="BF39" i="26"/>
  <c r="AJ30" i="27" s="1"/>
  <c r="BD39" i="26"/>
  <c r="AJ29" i="27" s="1"/>
  <c r="BB39" i="26"/>
  <c r="AJ28" i="27" s="1"/>
  <c r="AZ39" i="26"/>
  <c r="AJ27" i="27" s="1"/>
  <c r="AX39" i="26"/>
  <c r="AJ26" i="27" s="1"/>
  <c r="AV39" i="26"/>
  <c r="AJ25" i="27" s="1"/>
  <c r="AT39" i="26"/>
  <c r="AJ24" i="27" s="1"/>
  <c r="AR39" i="26"/>
  <c r="AJ23" i="27" s="1"/>
  <c r="AP39" i="26"/>
  <c r="AJ22" i="27" s="1"/>
  <c r="AN39" i="26"/>
  <c r="AJ21" i="27" s="1"/>
  <c r="AL39" i="26"/>
  <c r="AJ20" i="27" s="1"/>
  <c r="AJ39" i="26"/>
  <c r="AJ19" i="27" s="1"/>
  <c r="AH39" i="26"/>
  <c r="AJ18" i="27" s="1"/>
  <c r="AF39" i="26"/>
  <c r="AJ17" i="27" s="1"/>
  <c r="AD39" i="26"/>
  <c r="AJ16" i="27" s="1"/>
  <c r="AB39" i="26"/>
  <c r="AJ15" i="27" s="1"/>
  <c r="Z39" i="26"/>
  <c r="AJ14" i="27" s="1"/>
  <c r="X39" i="26"/>
  <c r="V39" i="26"/>
  <c r="AJ12" i="27" s="1"/>
  <c r="T39" i="26"/>
  <c r="AJ11" i="27" s="1"/>
  <c r="R39" i="26"/>
  <c r="AJ10" i="27" s="1"/>
  <c r="P39" i="26"/>
  <c r="BM39" i="26" s="1"/>
  <c r="BN39" i="26" s="1"/>
  <c r="N39" i="26"/>
  <c r="AJ8" i="27" s="1"/>
  <c r="L39" i="26"/>
  <c r="AJ7" i="27" s="1"/>
  <c r="J39" i="26"/>
  <c r="AJ6" i="27" s="1"/>
  <c r="H39" i="26"/>
  <c r="AJ5" i="27" s="1"/>
  <c r="F39" i="26"/>
  <c r="AJ4" i="27" s="1"/>
  <c r="D39" i="26"/>
  <c r="AJ3" i="27" s="1"/>
  <c r="B39" i="26"/>
  <c r="BX38" i="26"/>
  <c r="BW38" i="26"/>
  <c r="BU38" i="26"/>
  <c r="BS38" i="26"/>
  <c r="BM38" i="26"/>
  <c r="BN38" i="26" s="1"/>
  <c r="BL38" i="26"/>
  <c r="BI38" i="26"/>
  <c r="AD31" i="28" s="1"/>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D20" i="28" s="1"/>
  <c r="AK38" i="26"/>
  <c r="AD19" i="28" s="1"/>
  <c r="AI38" i="26"/>
  <c r="AD18" i="28" s="1"/>
  <c r="AG38" i="26"/>
  <c r="AD17" i="28" s="1"/>
  <c r="AE38" i="26"/>
  <c r="AD16" i="28" s="1"/>
  <c r="AC38" i="26"/>
  <c r="AD15" i="28" s="1"/>
  <c r="AA38" i="26"/>
  <c r="AD14" i="28" s="1"/>
  <c r="Y38" i="26"/>
  <c r="AD13" i="28" s="1"/>
  <c r="W38" i="26"/>
  <c r="AD12" i="28" s="1"/>
  <c r="U38" i="26"/>
  <c r="AD11" i="28" s="1"/>
  <c r="S38" i="26"/>
  <c r="AD10" i="28" s="1"/>
  <c r="Q38" i="26"/>
  <c r="AD9" i="28" s="1"/>
  <c r="O38" i="26"/>
  <c r="AD8" i="28" s="1"/>
  <c r="M38" i="26"/>
  <c r="AD7" i="28" s="1"/>
  <c r="K38" i="26"/>
  <c r="AD6" i="28" s="1"/>
  <c r="I38" i="26"/>
  <c r="AD5" i="28" s="1"/>
  <c r="G38" i="26"/>
  <c r="AD4" i="28" s="1"/>
  <c r="E38" i="26"/>
  <c r="AD3" i="28" s="1"/>
  <c r="C38" i="26"/>
  <c r="BW37" i="26"/>
  <c r="BU37" i="26"/>
  <c r="BS37" i="26"/>
  <c r="BM37" i="26"/>
  <c r="BN37" i="26" s="1"/>
  <c r="BL37" i="26"/>
  <c r="BI37" i="26"/>
  <c r="AC31" i="28" s="1"/>
  <c r="BG37" i="26"/>
  <c r="AC30" i="28" s="1"/>
  <c r="BE37" i="26"/>
  <c r="AC29" i="28" s="1"/>
  <c r="BC37" i="26"/>
  <c r="AC28" i="28" s="1"/>
  <c r="BA37" i="26"/>
  <c r="AC27" i="28" s="1"/>
  <c r="AY37" i="26"/>
  <c r="AC26" i="28" s="1"/>
  <c r="AW37" i="26"/>
  <c r="AC25" i="28" s="1"/>
  <c r="AU37" i="26"/>
  <c r="AC24" i="28" s="1"/>
  <c r="AS37" i="26"/>
  <c r="AC23" i="28" s="1"/>
  <c r="AQ37" i="26"/>
  <c r="AC22" i="28" s="1"/>
  <c r="AO37" i="26"/>
  <c r="AC21" i="28" s="1"/>
  <c r="AM37" i="26"/>
  <c r="AC20" i="28" s="1"/>
  <c r="AK37" i="26"/>
  <c r="AC19" i="28" s="1"/>
  <c r="AI37" i="26"/>
  <c r="AC18" i="28" s="1"/>
  <c r="AG37" i="26"/>
  <c r="AC17" i="28" s="1"/>
  <c r="AE37" i="26"/>
  <c r="AC16" i="28" s="1"/>
  <c r="AC37" i="26"/>
  <c r="AC15" i="28" s="1"/>
  <c r="AA37" i="26"/>
  <c r="AC14" i="28" s="1"/>
  <c r="Y37" i="26"/>
  <c r="AC13" i="28" s="1"/>
  <c r="W37" i="26"/>
  <c r="AC12" i="28" s="1"/>
  <c r="U37" i="26"/>
  <c r="AC11" i="28" s="1"/>
  <c r="S37" i="26"/>
  <c r="Q37" i="26"/>
  <c r="AC9" i="28" s="1"/>
  <c r="O37" i="26"/>
  <c r="AC8" i="28" s="1"/>
  <c r="M37" i="26"/>
  <c r="AC7" i="28" s="1"/>
  <c r="K37" i="26"/>
  <c r="AC6" i="28" s="1"/>
  <c r="I37" i="26"/>
  <c r="AC5" i="28" s="1"/>
  <c r="G37" i="26"/>
  <c r="AC4" i="28" s="1"/>
  <c r="E37" i="26"/>
  <c r="AC3" i="28" s="1"/>
  <c r="C37" i="26"/>
  <c r="BX37" i="26" s="1"/>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N35" i="26"/>
  <c r="AG21" i="27" s="1"/>
  <c r="AL35" i="26"/>
  <c r="AG20" i="27" s="1"/>
  <c r="AJ35" i="26"/>
  <c r="AG19" i="27" s="1"/>
  <c r="AH35" i="26"/>
  <c r="AF35" i="26"/>
  <c r="AG17" i="27" s="1"/>
  <c r="AD35" i="26"/>
  <c r="AG16" i="27" s="1"/>
  <c r="AB35" i="26"/>
  <c r="AG15" i="27" s="1"/>
  <c r="Z35" i="26"/>
  <c r="AG14" i="27" s="1"/>
  <c r="X35" i="26"/>
  <c r="AG13" i="27" s="1"/>
  <c r="V35" i="26"/>
  <c r="AG12" i="27" s="1"/>
  <c r="T35" i="26"/>
  <c r="AG11" i="27" s="1"/>
  <c r="R35" i="26"/>
  <c r="AG10" i="27" s="1"/>
  <c r="P35" i="26"/>
  <c r="AG9" i="27" s="1"/>
  <c r="N35" i="26"/>
  <c r="AG8" i="27" s="1"/>
  <c r="L35" i="26"/>
  <c r="J35" i="26"/>
  <c r="AG6" i="27" s="1"/>
  <c r="H35" i="26"/>
  <c r="AG5" i="27" s="1"/>
  <c r="F35" i="26"/>
  <c r="AG4" i="27" s="1"/>
  <c r="D35" i="26"/>
  <c r="AG3" i="27" s="1"/>
  <c r="B35" i="26"/>
  <c r="BW34" i="26"/>
  <c r="BU34" i="26"/>
  <c r="BS34" i="26"/>
  <c r="BM34" i="26"/>
  <c r="BN34" i="26" s="1"/>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AB12" i="28" s="1"/>
  <c r="U34" i="26"/>
  <c r="AB11" i="28" s="1"/>
  <c r="S34" i="26"/>
  <c r="AB10" i="28" s="1"/>
  <c r="Q34" i="26"/>
  <c r="AB9" i="28" s="1"/>
  <c r="O34" i="26"/>
  <c r="AB8" i="28" s="1"/>
  <c r="M34" i="26"/>
  <c r="AB7" i="28" s="1"/>
  <c r="K34" i="26"/>
  <c r="AB6" i="28" s="1"/>
  <c r="I34" i="26"/>
  <c r="AB5" i="28" s="1"/>
  <c r="G34" i="26"/>
  <c r="AB4" i="28" s="1"/>
  <c r="E34" i="26"/>
  <c r="AB3" i="28" s="1"/>
  <c r="C34" i="26"/>
  <c r="BW33" i="26"/>
  <c r="BU33" i="26"/>
  <c r="BS33" i="26"/>
  <c r="BM33" i="26"/>
  <c r="BN33" i="26" s="1"/>
  <c r="BL33" i="26"/>
  <c r="BI33" i="26"/>
  <c r="AA31" i="28" s="1"/>
  <c r="BG33" i="26"/>
  <c r="AA30" i="28" s="1"/>
  <c r="BE33" i="26"/>
  <c r="AA29" i="28" s="1"/>
  <c r="BC33" i="26"/>
  <c r="AA28" i="28" s="1"/>
  <c r="BA33" i="26"/>
  <c r="AA27" i="28" s="1"/>
  <c r="AY33" i="26"/>
  <c r="AA26" i="28" s="1"/>
  <c r="AW33" i="26"/>
  <c r="AA25" i="28" s="1"/>
  <c r="AU33" i="26"/>
  <c r="AA24" i="28" s="1"/>
  <c r="AS33" i="26"/>
  <c r="AA23" i="28" s="1"/>
  <c r="AQ33" i="26"/>
  <c r="AA22" i="28" s="1"/>
  <c r="AO33" i="26"/>
  <c r="AA21" i="28" s="1"/>
  <c r="AM33" i="26"/>
  <c r="AA20" i="28" s="1"/>
  <c r="AK33" i="26"/>
  <c r="AA19" i="28" s="1"/>
  <c r="AI33" i="26"/>
  <c r="AA18" i="28" s="1"/>
  <c r="AG33" i="26"/>
  <c r="AA17" i="28" s="1"/>
  <c r="AE33" i="26"/>
  <c r="AA16" i="28" s="1"/>
  <c r="AC33" i="26"/>
  <c r="AA15" i="28" s="1"/>
  <c r="AA33" i="26"/>
  <c r="AA14" i="28" s="1"/>
  <c r="Y33" i="26"/>
  <c r="AA13" i="28" s="1"/>
  <c r="W33" i="26"/>
  <c r="AA12" i="28" s="1"/>
  <c r="U33" i="26"/>
  <c r="AA11" i="28" s="1"/>
  <c r="S33" i="26"/>
  <c r="AA10" i="28" s="1"/>
  <c r="Q33" i="26"/>
  <c r="AA9" i="28" s="1"/>
  <c r="O33" i="26"/>
  <c r="AA8" i="28" s="1"/>
  <c r="M33" i="26"/>
  <c r="AA7" i="28" s="1"/>
  <c r="K33" i="26"/>
  <c r="AA6" i="28" s="1"/>
  <c r="I33" i="26"/>
  <c r="AA5" i="28" s="1"/>
  <c r="G33" i="26"/>
  <c r="AA4" i="28" s="1"/>
  <c r="E33" i="26"/>
  <c r="AA3" i="28" s="1"/>
  <c r="C33" i="26"/>
  <c r="BL32" i="26"/>
  <c r="BW31" i="26"/>
  <c r="BU31" i="26"/>
  <c r="BS31" i="26"/>
  <c r="BM31" i="26"/>
  <c r="BN31" i="26" s="1"/>
  <c r="BL31" i="26"/>
  <c r="BI31" i="26"/>
  <c r="Z31" i="28" s="1"/>
  <c r="BG31" i="26"/>
  <c r="Z30" i="28" s="1"/>
  <c r="BE31" i="26"/>
  <c r="Z29" i="28" s="1"/>
  <c r="BC31" i="26"/>
  <c r="Z28" i="28" s="1"/>
  <c r="BA31" i="26"/>
  <c r="Z27" i="28" s="1"/>
  <c r="AY31" i="26"/>
  <c r="Z26" i="28" s="1"/>
  <c r="AW31" i="26"/>
  <c r="Z25" i="28" s="1"/>
  <c r="AU31" i="26"/>
  <c r="Z24" i="28" s="1"/>
  <c r="AS31" i="26"/>
  <c r="Z23" i="28" s="1"/>
  <c r="AQ31" i="26"/>
  <c r="Z22" i="28" s="1"/>
  <c r="AO31" i="26"/>
  <c r="Z21" i="28" s="1"/>
  <c r="AM31" i="26"/>
  <c r="Z20" i="28" s="1"/>
  <c r="AK31" i="26"/>
  <c r="Z19" i="28" s="1"/>
  <c r="AI31" i="26"/>
  <c r="Z18" i="28" s="1"/>
  <c r="AG31" i="26"/>
  <c r="Z17" i="28" s="1"/>
  <c r="AE31" i="26"/>
  <c r="Z16" i="28" s="1"/>
  <c r="AC31" i="26"/>
  <c r="Z15" i="28" s="1"/>
  <c r="AA31" i="26"/>
  <c r="Z14" i="28" s="1"/>
  <c r="Y31" i="26"/>
  <c r="Z13" i="28" s="1"/>
  <c r="W31" i="26"/>
  <c r="Z12" i="28" s="1"/>
  <c r="U31" i="26"/>
  <c r="Z11" i="28" s="1"/>
  <c r="S31" i="26"/>
  <c r="Z10" i="28" s="1"/>
  <c r="Q31" i="26"/>
  <c r="Z9" i="28" s="1"/>
  <c r="O31" i="26"/>
  <c r="Z8" i="28" s="1"/>
  <c r="M31" i="26"/>
  <c r="Z7" i="28" s="1"/>
  <c r="K31" i="26"/>
  <c r="Z6" i="28" s="1"/>
  <c r="I31" i="26"/>
  <c r="Z5" i="28" s="1"/>
  <c r="G31" i="26"/>
  <c r="Z4" i="28" s="1"/>
  <c r="E31" i="26"/>
  <c r="C31" i="26"/>
  <c r="BW30" i="26"/>
  <c r="BU30" i="26"/>
  <c r="BS30" i="26"/>
  <c r="BR30" i="26"/>
  <c r="BP30" i="26"/>
  <c r="BN30" i="26"/>
  <c r="BM30" i="26"/>
  <c r="BL30" i="26"/>
  <c r="BW29" i="26"/>
  <c r="BU29" i="26"/>
  <c r="BS29" i="26"/>
  <c r="BM29" i="26"/>
  <c r="BN29" i="26" s="1"/>
  <c r="BL29" i="26"/>
  <c r="BI29" i="26"/>
  <c r="Y31" i="28" s="1"/>
  <c r="BG29" i="26"/>
  <c r="Y30" i="28" s="1"/>
  <c r="BE29" i="26"/>
  <c r="Y29" i="28" s="1"/>
  <c r="BC29" i="26"/>
  <c r="Y28" i="28" s="1"/>
  <c r="BA29" i="26"/>
  <c r="Y27" i="28" s="1"/>
  <c r="AY29" i="26"/>
  <c r="Y26" i="28" s="1"/>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Y7" i="28" s="1"/>
  <c r="K29" i="26"/>
  <c r="I29" i="26"/>
  <c r="Y5" i="28" s="1"/>
  <c r="G29" i="26"/>
  <c r="Y4" i="28" s="1"/>
  <c r="E29" i="26"/>
  <c r="Y3" i="28" s="1"/>
  <c r="C29" i="26"/>
  <c r="BW28" i="26"/>
  <c r="BU28" i="26"/>
  <c r="BS28" i="26"/>
  <c r="BM28" i="26"/>
  <c r="BN28" i="26" s="1"/>
  <c r="BL28" i="26"/>
  <c r="BI28" i="26"/>
  <c r="X31" i="28" s="1"/>
  <c r="BG28" i="26"/>
  <c r="X30" i="28" s="1"/>
  <c r="BE28" i="26"/>
  <c r="X29" i="28" s="1"/>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X17" i="28" s="1"/>
  <c r="AE28" i="26"/>
  <c r="X16" i="28" s="1"/>
  <c r="AC28" i="26"/>
  <c r="X15" i="28" s="1"/>
  <c r="AA28" i="26"/>
  <c r="X14" i="28" s="1"/>
  <c r="Y28" i="26"/>
  <c r="X13" i="28" s="1"/>
  <c r="W28" i="26"/>
  <c r="X12" i="28" s="1"/>
  <c r="U28" i="26"/>
  <c r="X11" i="28" s="1"/>
  <c r="S28" i="26"/>
  <c r="X10" i="28" s="1"/>
  <c r="Q28" i="26"/>
  <c r="X9" i="28" s="1"/>
  <c r="O28" i="26"/>
  <c r="M28" i="26"/>
  <c r="X7" i="28" s="1"/>
  <c r="K28" i="26"/>
  <c r="X6" i="28" s="1"/>
  <c r="I28" i="26"/>
  <c r="X5" i="28" s="1"/>
  <c r="G28" i="26"/>
  <c r="X4" i="28" s="1"/>
  <c r="E28" i="26"/>
  <c r="X3" i="28" s="1"/>
  <c r="C28" i="26"/>
  <c r="BW27" i="26"/>
  <c r="BU27" i="26"/>
  <c r="BS27" i="26"/>
  <c r="BM27" i="26"/>
  <c r="BN27" i="26" s="1"/>
  <c r="BL27" i="26"/>
  <c r="BI27" i="26"/>
  <c r="W31" i="28" s="1"/>
  <c r="BG27" i="26"/>
  <c r="BE27" i="26"/>
  <c r="W29" i="28" s="1"/>
  <c r="BC27" i="26"/>
  <c r="W28" i="28" s="1"/>
  <c r="BA27" i="26"/>
  <c r="W27" i="28" s="1"/>
  <c r="AY27" i="26"/>
  <c r="W26" i="28" s="1"/>
  <c r="AW27" i="26"/>
  <c r="W25" i="28" s="1"/>
  <c r="AU27" i="26"/>
  <c r="W24" i="28" s="1"/>
  <c r="AS27" i="26"/>
  <c r="W23" i="28" s="1"/>
  <c r="AQ27" i="26"/>
  <c r="W22" i="28" s="1"/>
  <c r="AO27" i="26"/>
  <c r="W21" i="28" s="1"/>
  <c r="AM27" i="26"/>
  <c r="W20" i="28" s="1"/>
  <c r="AK27" i="26"/>
  <c r="W19" i="28" s="1"/>
  <c r="AI27" i="26"/>
  <c r="W18" i="28" s="1"/>
  <c r="AG27" i="26"/>
  <c r="W17" i="28" s="1"/>
  <c r="AE27" i="26"/>
  <c r="W16" i="28" s="1"/>
  <c r="AC27" i="26"/>
  <c r="W15" i="28" s="1"/>
  <c r="AA27" i="26"/>
  <c r="W14" i="28" s="1"/>
  <c r="Y27" i="26"/>
  <c r="W13" i="28" s="1"/>
  <c r="W27" i="26"/>
  <c r="W12" i="28" s="1"/>
  <c r="U27" i="26"/>
  <c r="W11" i="28" s="1"/>
  <c r="S27" i="26"/>
  <c r="W10" i="28" s="1"/>
  <c r="Q27" i="26"/>
  <c r="W9" i="28" s="1"/>
  <c r="O27" i="26"/>
  <c r="W8" i="28" s="1"/>
  <c r="M27" i="26"/>
  <c r="W7" i="28" s="1"/>
  <c r="K27" i="26"/>
  <c r="W6" i="28" s="1"/>
  <c r="I27" i="26"/>
  <c r="W5" i="28" s="1"/>
  <c r="G27" i="26"/>
  <c r="W4" i="28" s="1"/>
  <c r="E27" i="26"/>
  <c r="W3" i="28" s="1"/>
  <c r="C27" i="26"/>
  <c r="BW26" i="26"/>
  <c r="BU26" i="26"/>
  <c r="BS26" i="26"/>
  <c r="BM26" i="26"/>
  <c r="BN26" i="26" s="1"/>
  <c r="BL26" i="26"/>
  <c r="BI26" i="26"/>
  <c r="V31" i="28" s="1"/>
  <c r="BG26" i="26"/>
  <c r="V30" i="28" s="1"/>
  <c r="BE26" i="26"/>
  <c r="V29" i="28" s="1"/>
  <c r="BC26" i="26"/>
  <c r="V28" i="28" s="1"/>
  <c r="BA26" i="26"/>
  <c r="V27" i="28" s="1"/>
  <c r="AY26" i="26"/>
  <c r="V26" i="28" s="1"/>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Y26" i="26"/>
  <c r="V13" i="28" s="1"/>
  <c r="W26" i="26"/>
  <c r="V12" i="28" s="1"/>
  <c r="U26" i="26"/>
  <c r="V11" i="28" s="1"/>
  <c r="S26" i="26"/>
  <c r="V10" i="28" s="1"/>
  <c r="Q26" i="26"/>
  <c r="V9" i="28" s="1"/>
  <c r="O26" i="26"/>
  <c r="V8" i="28" s="1"/>
  <c r="M26" i="26"/>
  <c r="V7" i="28" s="1"/>
  <c r="K26" i="26"/>
  <c r="I26" i="26"/>
  <c r="V5" i="28" s="1"/>
  <c r="G26" i="26"/>
  <c r="V4" i="28" s="1"/>
  <c r="E26" i="26"/>
  <c r="V3" i="28" s="1"/>
  <c r="C26" i="26"/>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U14" i="28" s="1"/>
  <c r="Y25" i="26"/>
  <c r="U13" i="28" s="1"/>
  <c r="W25" i="26"/>
  <c r="U12" i="28" s="1"/>
  <c r="U25" i="26"/>
  <c r="U11" i="28" s="1"/>
  <c r="S25" i="26"/>
  <c r="U10" i="28" s="1"/>
  <c r="Q25" i="26"/>
  <c r="U9" i="28" s="1"/>
  <c r="O25" i="26"/>
  <c r="U8" i="28" s="1"/>
  <c r="M25" i="26"/>
  <c r="U7" i="28" s="1"/>
  <c r="K25" i="26"/>
  <c r="U6" i="28" s="1"/>
  <c r="I25" i="26"/>
  <c r="U5" i="28" s="1"/>
  <c r="G25" i="26"/>
  <c r="U4" i="28" s="1"/>
  <c r="E25" i="26"/>
  <c r="U3" i="28" s="1"/>
  <c r="C25" i="26"/>
  <c r="BW24" i="26"/>
  <c r="BU24" i="26"/>
  <c r="BS24" i="26"/>
  <c r="BM24" i="26"/>
  <c r="BN24" i="26" s="1"/>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AC24" i="26"/>
  <c r="T15" i="28" s="1"/>
  <c r="AA24" i="26"/>
  <c r="T14" i="28" s="1"/>
  <c r="Y24" i="26"/>
  <c r="T13" i="28" s="1"/>
  <c r="W24" i="26"/>
  <c r="T12" i="28" s="1"/>
  <c r="U24" i="26"/>
  <c r="T11" i="28" s="1"/>
  <c r="S24" i="26"/>
  <c r="T10" i="28" s="1"/>
  <c r="Q24" i="26"/>
  <c r="T9" i="28" s="1"/>
  <c r="O24" i="26"/>
  <c r="T8" i="28" s="1"/>
  <c r="M24" i="26"/>
  <c r="T7" i="28" s="1"/>
  <c r="K24" i="26"/>
  <c r="T6" i="28" s="1"/>
  <c r="I24" i="26"/>
  <c r="T5" i="28" s="1"/>
  <c r="G24" i="26"/>
  <c r="E24" i="26"/>
  <c r="T3" i="28" s="1"/>
  <c r="C24" i="26"/>
  <c r="BX24" i="26" s="1"/>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S23" i="28" s="1"/>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S4" i="28" s="1"/>
  <c r="E23" i="26"/>
  <c r="S3" i="28" s="1"/>
  <c r="C23" i="26"/>
  <c r="BW22" i="26"/>
  <c r="BU22" i="26"/>
  <c r="BS22" i="26"/>
  <c r="BM22" i="26"/>
  <c r="BN22" i="26" s="1"/>
  <c r="BL22" i="26"/>
  <c r="BI22" i="26"/>
  <c r="R31" i="28" s="1"/>
  <c r="BG22" i="26"/>
  <c r="R30" i="28" s="1"/>
  <c r="BE22" i="26"/>
  <c r="R29" i="28" s="1"/>
  <c r="BC22" i="26"/>
  <c r="R28" i="28" s="1"/>
  <c r="BA22" i="26"/>
  <c r="R27" i="28" s="1"/>
  <c r="AY22" i="26"/>
  <c r="R26" i="28" s="1"/>
  <c r="AW22" i="26"/>
  <c r="R25" i="28" s="1"/>
  <c r="AU22" i="26"/>
  <c r="R24" i="28" s="1"/>
  <c r="AS22" i="26"/>
  <c r="R23" i="28" s="1"/>
  <c r="AQ22" i="26"/>
  <c r="R22" i="28" s="1"/>
  <c r="AO22" i="26"/>
  <c r="R21" i="28" s="1"/>
  <c r="AM22" i="26"/>
  <c r="R20" i="28" s="1"/>
  <c r="AK22" i="26"/>
  <c r="R19" i="28" s="1"/>
  <c r="AI22" i="26"/>
  <c r="R18" i="28" s="1"/>
  <c r="AG22" i="26"/>
  <c r="R17" i="28" s="1"/>
  <c r="AE22" i="26"/>
  <c r="R16" i="28" s="1"/>
  <c r="AC22" i="26"/>
  <c r="R15" i="28" s="1"/>
  <c r="AA22" i="26"/>
  <c r="R14" i="28" s="1"/>
  <c r="Y22" i="26"/>
  <c r="R13" i="28" s="1"/>
  <c r="W22" i="26"/>
  <c r="R12" i="28" s="1"/>
  <c r="U22" i="26"/>
  <c r="R11" i="28" s="1"/>
  <c r="S22" i="26"/>
  <c r="R10" i="28" s="1"/>
  <c r="Q22" i="26"/>
  <c r="R9" i="28" s="1"/>
  <c r="O22" i="26"/>
  <c r="R8" i="28" s="1"/>
  <c r="M22" i="26"/>
  <c r="R7" i="28" s="1"/>
  <c r="K22" i="26"/>
  <c r="R6" i="28" s="1"/>
  <c r="I22" i="26"/>
  <c r="R5" i="28" s="1"/>
  <c r="G22" i="26"/>
  <c r="R4" i="28" s="1"/>
  <c r="E22" i="26"/>
  <c r="R3" i="28" s="1"/>
  <c r="C22" i="26"/>
  <c r="BW21" i="26"/>
  <c r="BU21" i="26"/>
  <c r="BS21" i="26"/>
  <c r="BN21" i="26"/>
  <c r="BM21" i="26"/>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M20" i="26"/>
  <c r="BN20" i="26" s="1"/>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P14" i="28" s="1"/>
  <c r="Y20" i="26"/>
  <c r="P13" i="28" s="1"/>
  <c r="W20" i="26"/>
  <c r="P12" i="28" s="1"/>
  <c r="U20" i="26"/>
  <c r="P11" i="28" s="1"/>
  <c r="S20" i="26"/>
  <c r="P10" i="28" s="1"/>
  <c r="Q20" i="26"/>
  <c r="P9" i="28" s="1"/>
  <c r="O20" i="26"/>
  <c r="M20" i="26"/>
  <c r="P7" i="28" s="1"/>
  <c r="K20" i="26"/>
  <c r="P6" i="28" s="1"/>
  <c r="I20" i="26"/>
  <c r="P5" i="28" s="1"/>
  <c r="G20" i="26"/>
  <c r="P4" i="28" s="1"/>
  <c r="E20" i="26"/>
  <c r="P3" i="28" s="1"/>
  <c r="C20" i="26"/>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O3" i="28" s="1"/>
  <c r="C19" i="26"/>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I18" i="26"/>
  <c r="N5" i="28" s="1"/>
  <c r="G18" i="26"/>
  <c r="N4" i="28" s="1"/>
  <c r="E18" i="26"/>
  <c r="N3" i="28" s="1"/>
  <c r="C18" i="26"/>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M13" i="28" s="1"/>
  <c r="W17" i="26"/>
  <c r="M12" i="28" s="1"/>
  <c r="U17" i="26"/>
  <c r="M11" i="28" s="1"/>
  <c r="S17" i="26"/>
  <c r="M10" i="28" s="1"/>
  <c r="Q17" i="26"/>
  <c r="M9" i="28" s="1"/>
  <c r="O17" i="26"/>
  <c r="M8" i="28" s="1"/>
  <c r="M17" i="26"/>
  <c r="M7" i="28" s="1"/>
  <c r="K17" i="26"/>
  <c r="M6" i="28" s="1"/>
  <c r="I17" i="26"/>
  <c r="M5" i="28" s="1"/>
  <c r="G17" i="26"/>
  <c r="M4" i="28" s="1"/>
  <c r="E17" i="26"/>
  <c r="M3" i="28" s="1"/>
  <c r="C17"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E16" i="26"/>
  <c r="L3" i="28" s="1"/>
  <c r="C16" i="26"/>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E15" i="26"/>
  <c r="K3" i="28" s="1"/>
  <c r="C15" i="26"/>
  <c r="BX15" i="26" s="1"/>
  <c r="BW14" i="26"/>
  <c r="BU14" i="26"/>
  <c r="BS14" i="26"/>
  <c r="BN14" i="26"/>
  <c r="BM14" i="26"/>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J12" i="28" s="1"/>
  <c r="U14" i="26"/>
  <c r="J11" i="28" s="1"/>
  <c r="S14" i="26"/>
  <c r="J10" i="28" s="1"/>
  <c r="Q14" i="26"/>
  <c r="J9" i="28" s="1"/>
  <c r="O14" i="26"/>
  <c r="J8" i="28" s="1"/>
  <c r="M14" i="26"/>
  <c r="J7" i="28" s="1"/>
  <c r="K14" i="26"/>
  <c r="J6" i="28" s="1"/>
  <c r="I14" i="26"/>
  <c r="J5" i="28" s="1"/>
  <c r="G14" i="26"/>
  <c r="J4" i="28" s="1"/>
  <c r="E14" i="26"/>
  <c r="J3" i="28" s="1"/>
  <c r="C14" i="26"/>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N11" i="26"/>
  <c r="L11" i="26"/>
  <c r="J11" i="26"/>
  <c r="H11" i="26"/>
  <c r="F11" i="26"/>
  <c r="K4" i="27" s="1"/>
  <c r="D11" i="26"/>
  <c r="B11" i="26"/>
  <c r="K2" i="27"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N6" i="26"/>
  <c r="BM6" i="26"/>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L5"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BM47" i="26" l="1"/>
  <c r="BN47" i="26" s="1"/>
  <c r="BO47" i="26"/>
  <c r="BX9" i="26"/>
  <c r="H2" i="28"/>
  <c r="BU12" i="26"/>
  <c r="BO12" i="26"/>
  <c r="BT16" i="26"/>
  <c r="L2" i="28"/>
  <c r="BR26" i="26"/>
  <c r="V6" i="28"/>
  <c r="BT28" i="26"/>
  <c r="X8" i="28"/>
  <c r="BR34" i="26"/>
  <c r="AB2" i="28"/>
  <c r="BS39" i="26"/>
  <c r="BO39" i="26"/>
  <c r="BR42" i="26"/>
  <c r="AF6" i="28"/>
  <c r="BW43" i="26"/>
  <c r="BO43" i="26"/>
  <c r="L2" i="27"/>
  <c r="AJ2" i="27"/>
  <c r="AJ9" i="27"/>
  <c r="BR14" i="26"/>
  <c r="J2" i="28"/>
  <c r="BV21" i="26"/>
  <c r="Q2" i="28"/>
  <c r="BX23" i="26"/>
  <c r="S2" i="28"/>
  <c r="BR25" i="26"/>
  <c r="U2" i="28"/>
  <c r="BR31" i="26"/>
  <c r="Z2" i="28"/>
  <c r="BR41" i="26"/>
  <c r="AE2" i="28"/>
  <c r="BT45" i="26"/>
  <c r="AG2" i="28"/>
  <c r="A31" i="27"/>
  <c r="A30" i="28"/>
  <c r="A22" i="28"/>
  <c r="A26" i="28"/>
  <c r="A28" i="28"/>
  <c r="A24" i="28"/>
  <c r="A12" i="28"/>
  <c r="A16" i="28"/>
  <c r="A8" i="28"/>
  <c r="A14" i="28"/>
  <c r="A2" i="28"/>
  <c r="A18" i="28"/>
  <c r="A6" i="28"/>
  <c r="A10" i="28"/>
  <c r="A4" i="28"/>
  <c r="BV3" i="26"/>
  <c r="D2" i="28"/>
  <c r="BV7" i="26"/>
  <c r="F2" i="28"/>
  <c r="BP16" i="26"/>
  <c r="BQ16" i="26" s="1"/>
  <c r="L4" i="28"/>
  <c r="BT19" i="26"/>
  <c r="O2" i="28"/>
  <c r="BX28" i="26"/>
  <c r="X2" i="28"/>
  <c r="BP31" i="26"/>
  <c r="BQ31" i="26" s="1"/>
  <c r="Z3" i="28"/>
  <c r="BU35" i="26"/>
  <c r="BT38" i="26"/>
  <c r="AD2" i="28"/>
  <c r="BT46" i="26"/>
  <c r="AH8" i="28"/>
  <c r="B31" i="27"/>
  <c r="B25" i="28"/>
  <c r="B30" i="28"/>
  <c r="B21" i="28"/>
  <c r="B18" i="28"/>
  <c r="B26" i="28"/>
  <c r="B13" i="28"/>
  <c r="B5" i="28"/>
  <c r="B22" i="28"/>
  <c r="B6" i="28"/>
  <c r="B10" i="28"/>
  <c r="B29" i="28"/>
  <c r="B17" i="28"/>
  <c r="B9" i="28"/>
  <c r="A20" i="28"/>
  <c r="BS11" i="26"/>
  <c r="BO11" i="26"/>
  <c r="BT10" i="26"/>
  <c r="I2" i="28"/>
  <c r="BX16" i="26"/>
  <c r="BR18" i="26"/>
  <c r="N6" i="28"/>
  <c r="BT20" i="26"/>
  <c r="P8" i="28"/>
  <c r="BV34" i="26"/>
  <c r="BP38" i="26"/>
  <c r="BQ38" i="26" s="1"/>
  <c r="AM2" i="27"/>
  <c r="K2" i="28"/>
  <c r="BR8" i="26"/>
  <c r="G2" i="28"/>
  <c r="BR17" i="26"/>
  <c r="M2" i="28"/>
  <c r="BT24" i="26"/>
  <c r="BV26" i="26"/>
  <c r="V2" i="28"/>
  <c r="BV42" i="26"/>
  <c r="AF2" i="28"/>
  <c r="BX46" i="26"/>
  <c r="AH2" i="28"/>
  <c r="B12" i="27"/>
  <c r="T2" i="28"/>
  <c r="B14" i="28"/>
  <c r="BV18" i="26"/>
  <c r="N2" i="28"/>
  <c r="BT27" i="26"/>
  <c r="W2" i="28"/>
  <c r="BX6" i="26"/>
  <c r="E2" i="28"/>
  <c r="BR10" i="26"/>
  <c r="I4" i="28"/>
  <c r="BM11" i="26"/>
  <c r="BN11" i="26" s="1"/>
  <c r="BX20" i="26"/>
  <c r="P2" i="28"/>
  <c r="BR22" i="26"/>
  <c r="R2" i="28"/>
  <c r="BV33" i="26"/>
  <c r="AA2" i="28"/>
  <c r="BO35" i="26"/>
  <c r="B20" i="27"/>
  <c r="AG2" i="27"/>
  <c r="AG7" i="27"/>
  <c r="AC2" i="28"/>
  <c r="BT6" i="26"/>
  <c r="E8" i="28"/>
  <c r="BX10" i="26"/>
  <c r="BP24" i="26"/>
  <c r="BQ24" i="26" s="1"/>
  <c r="T4" i="28"/>
  <c r="BV29" i="26"/>
  <c r="Y2" i="28"/>
  <c r="BP42" i="26"/>
  <c r="BQ42" i="26" s="1"/>
  <c r="AF4" i="28"/>
  <c r="B28" i="27"/>
  <c r="AP2" i="27"/>
  <c r="BV3" i="29"/>
  <c r="D2" i="31"/>
  <c r="BV6" i="29"/>
  <c r="E2" i="31"/>
  <c r="BM47" i="29"/>
  <c r="BN47" i="29" s="1"/>
  <c r="BO47" i="29"/>
  <c r="AP2" i="30"/>
  <c r="BV7" i="29"/>
  <c r="F2" i="31"/>
  <c r="BV15" i="29"/>
  <c r="K7" i="31"/>
  <c r="BT16" i="29"/>
  <c r="L4" i="31"/>
  <c r="BR38" i="29"/>
  <c r="AD6" i="31"/>
  <c r="BS39" i="29"/>
  <c r="BO39" i="29"/>
  <c r="AJ2" i="30"/>
  <c r="BR42" i="29"/>
  <c r="AF6" i="31"/>
  <c r="BT45" i="29"/>
  <c r="AG2" i="31"/>
  <c r="BX45" i="29"/>
  <c r="BT6" i="29"/>
  <c r="E8" i="31"/>
  <c r="BP17" i="29"/>
  <c r="BQ17" i="29" s="1"/>
  <c r="M3" i="31"/>
  <c r="BX15" i="29"/>
  <c r="K2" i="31"/>
  <c r="BM11" i="29"/>
  <c r="BN11" i="29" s="1"/>
  <c r="BR25" i="29"/>
  <c r="U2" i="31"/>
  <c r="BT27" i="29"/>
  <c r="W3" i="31"/>
  <c r="BP10" i="29"/>
  <c r="BQ10" i="29" s="1"/>
  <c r="I4" i="31"/>
  <c r="BT3" i="29"/>
  <c r="D5" i="31"/>
  <c r="BT7" i="29"/>
  <c r="BV10" i="29"/>
  <c r="BV19" i="29"/>
  <c r="O2" i="31"/>
  <c r="BV21" i="29"/>
  <c r="BX23" i="29"/>
  <c r="S2" i="31"/>
  <c r="BT28" i="29"/>
  <c r="BX37" i="29"/>
  <c r="AC2" i="31"/>
  <c r="BR41" i="29"/>
  <c r="AE2" i="31"/>
  <c r="BP45" i="29"/>
  <c r="BQ45" i="29" s="1"/>
  <c r="BX8" i="29"/>
  <c r="G2" i="31"/>
  <c r="BR17" i="29"/>
  <c r="M2" i="31"/>
  <c r="BT18" i="29"/>
  <c r="BT19" i="29"/>
  <c r="O3" i="31"/>
  <c r="BT42" i="29"/>
  <c r="H2" i="31"/>
  <c r="X2" i="31"/>
  <c r="BR3" i="32"/>
  <c r="D3" i="34"/>
  <c r="BX23" i="32"/>
  <c r="S2" i="34"/>
  <c r="BT20" i="29"/>
  <c r="BV26" i="29"/>
  <c r="BR31" i="29"/>
  <c r="BP34" i="29"/>
  <c r="BQ34" i="29" s="1"/>
  <c r="AB2" i="31"/>
  <c r="BT37" i="29"/>
  <c r="AC4" i="31"/>
  <c r="BS47" i="29"/>
  <c r="AP5" i="30"/>
  <c r="I2" i="31"/>
  <c r="BX10" i="29"/>
  <c r="BX19" i="29"/>
  <c r="BT21" i="29"/>
  <c r="BT24" i="29"/>
  <c r="T2" i="31"/>
  <c r="BL35" i="29"/>
  <c r="BT38" i="29"/>
  <c r="BV42" i="29"/>
  <c r="Z2" i="31"/>
  <c r="F5" i="31"/>
  <c r="P8" i="31"/>
  <c r="AF8" i="31"/>
  <c r="BW11" i="29"/>
  <c r="BO11" i="29"/>
  <c r="BX17" i="29"/>
  <c r="BR22" i="29"/>
  <c r="BU47" i="29"/>
  <c r="AD2" i="31"/>
  <c r="BS11" i="29"/>
  <c r="BU12" i="29"/>
  <c r="BO12" i="29"/>
  <c r="BV16" i="29"/>
  <c r="L2" i="31"/>
  <c r="BV18" i="29"/>
  <c r="BP24" i="29"/>
  <c r="BQ24" i="29" s="1"/>
  <c r="T4" i="31"/>
  <c r="BP38" i="29"/>
  <c r="BQ38" i="29" s="1"/>
  <c r="P2" i="31"/>
  <c r="AF2" i="31"/>
  <c r="BR14" i="29"/>
  <c r="BT26" i="29"/>
  <c r="BR27" i="29"/>
  <c r="W2" i="31"/>
  <c r="BV29" i="29"/>
  <c r="BV33" i="29"/>
  <c r="AA2" i="31"/>
  <c r="BO35" i="29"/>
  <c r="BW35" i="29"/>
  <c r="BW43" i="29"/>
  <c r="BO43" i="29"/>
  <c r="Q2" i="31"/>
  <c r="AD4" i="31"/>
  <c r="BS35" i="32"/>
  <c r="AG6" i="33"/>
  <c r="BR25" i="32"/>
  <c r="U2" i="34"/>
  <c r="BR14" i="32"/>
  <c r="J2" i="34"/>
  <c r="BT3" i="32"/>
  <c r="D4" i="34"/>
  <c r="BT7" i="32"/>
  <c r="F4" i="34"/>
  <c r="BT17" i="32"/>
  <c r="M8" i="34"/>
  <c r="BV21" i="32"/>
  <c r="Q2" i="34"/>
  <c r="BR31" i="32"/>
  <c r="Z2" i="34"/>
  <c r="BR34" i="32"/>
  <c r="AB2" i="34"/>
  <c r="BR37" i="32"/>
  <c r="AC6" i="34"/>
  <c r="BT38" i="32"/>
  <c r="AD2" i="34"/>
  <c r="BR9" i="32"/>
  <c r="H6" i="34"/>
  <c r="BT10" i="32"/>
  <c r="I2" i="34"/>
  <c r="BT19" i="32"/>
  <c r="O2" i="34"/>
  <c r="BR21" i="32"/>
  <c r="Q3" i="34"/>
  <c r="BP25" i="32"/>
  <c r="BQ25" i="32" s="1"/>
  <c r="U4" i="34"/>
  <c r="BX28" i="32"/>
  <c r="X2" i="34"/>
  <c r="BV42" i="32"/>
  <c r="AF2" i="34"/>
  <c r="BX46" i="32"/>
  <c r="AH2" i="34"/>
  <c r="BX6" i="32"/>
  <c r="E2" i="34"/>
  <c r="BR8" i="32"/>
  <c r="G2" i="34"/>
  <c r="BX15" i="32"/>
  <c r="K2" i="34"/>
  <c r="BR17" i="32"/>
  <c r="M2" i="34"/>
  <c r="BT21" i="32"/>
  <c r="Q4" i="34"/>
  <c r="BV26" i="32"/>
  <c r="V2" i="34"/>
  <c r="BL39" i="32"/>
  <c r="BL11" i="32"/>
  <c r="BX21" i="32"/>
  <c r="BR23" i="32"/>
  <c r="S6" i="34"/>
  <c r="BT24" i="32"/>
  <c r="T2" i="34"/>
  <c r="BO35" i="32"/>
  <c r="BP17" i="32"/>
  <c r="BQ17" i="32" s="1"/>
  <c r="M4" i="34"/>
  <c r="BR22" i="32"/>
  <c r="R2" i="34"/>
  <c r="BV29" i="32"/>
  <c r="Y2" i="34"/>
  <c r="BV33" i="32"/>
  <c r="AA2" i="34"/>
  <c r="BX37" i="32"/>
  <c r="AC2" i="34"/>
  <c r="BS39" i="32"/>
  <c r="BO39" i="32"/>
  <c r="BW39" i="32"/>
  <c r="BT41" i="32"/>
  <c r="AE8" i="34"/>
  <c r="BW43" i="32"/>
  <c r="BO43" i="32"/>
  <c r="BM47" i="32"/>
  <c r="BN47" i="32" s="1"/>
  <c r="BO47" i="32"/>
  <c r="AM2" i="33"/>
  <c r="BX9" i="32"/>
  <c r="H2" i="34"/>
  <c r="BS11" i="32"/>
  <c r="BO11" i="32"/>
  <c r="BW11" i="32"/>
  <c r="BM12" i="32"/>
  <c r="BN12" i="32" s="1"/>
  <c r="BX20" i="32"/>
  <c r="P2" i="34"/>
  <c r="BT25" i="32"/>
  <c r="U8" i="34"/>
  <c r="BT27" i="32"/>
  <c r="W2" i="34"/>
  <c r="BT29" i="32"/>
  <c r="Y3" i="34"/>
  <c r="BT45" i="32"/>
  <c r="AG2" i="34"/>
  <c r="BV3" i="32"/>
  <c r="D2" i="34"/>
  <c r="BV7" i="32"/>
  <c r="F2" i="34"/>
  <c r="BU12" i="32"/>
  <c r="BO12" i="32"/>
  <c r="BR15" i="32"/>
  <c r="K6" i="34"/>
  <c r="BT16" i="32"/>
  <c r="L2" i="34"/>
  <c r="BV18" i="32"/>
  <c r="N2" i="34"/>
  <c r="BP29" i="32"/>
  <c r="BQ29" i="32" s="1"/>
  <c r="Y4" i="34"/>
  <c r="BT31" i="32"/>
  <c r="Z8" i="34"/>
  <c r="BP33" i="32"/>
  <c r="BQ33" i="32" s="1"/>
  <c r="AA4" i="34"/>
  <c r="BR41" i="32"/>
  <c r="AE2" i="34"/>
  <c r="AG2" i="33"/>
  <c r="AP2" i="33"/>
  <c r="B8" i="27"/>
  <c r="B24" i="27"/>
  <c r="B3" i="28"/>
  <c r="B8" i="28"/>
  <c r="B11" i="28"/>
  <c r="B16" i="28"/>
  <c r="B19" i="28"/>
  <c r="B24" i="28"/>
  <c r="B27" i="28"/>
  <c r="B16" i="27"/>
  <c r="B4" i="28"/>
  <c r="B7" i="28"/>
  <c r="B12" i="28"/>
  <c r="B15" i="28"/>
  <c r="B20" i="28"/>
  <c r="B23" i="28"/>
  <c r="B28" i="28"/>
  <c r="B31" i="28"/>
  <c r="A2" i="14"/>
  <c r="A3" i="28"/>
  <c r="A5" i="28"/>
  <c r="A7" i="28"/>
  <c r="A9" i="28"/>
  <c r="A11" i="28"/>
  <c r="A13" i="28"/>
  <c r="A15" i="28"/>
  <c r="A17" i="28"/>
  <c r="A19" i="28"/>
  <c r="A21" i="28"/>
  <c r="A23" i="28"/>
  <c r="A25" i="28"/>
  <c r="A27" i="28"/>
  <c r="A29" i="28"/>
  <c r="A31"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AB16" i="12"/>
  <c r="AB17" i="12"/>
  <c r="AB18" i="12"/>
  <c r="AB19" i="12"/>
  <c r="AB20" i="12"/>
  <c r="AB21" i="12"/>
  <c r="AB22" i="12"/>
  <c r="AB23" i="12"/>
  <c r="AB24" i="12"/>
  <c r="AB25" i="12"/>
  <c r="AB26" i="12"/>
  <c r="AB27" i="12"/>
  <c r="AB28" i="12"/>
  <c r="AB29" i="12"/>
  <c r="AB30" i="12"/>
  <c r="AB31" i="12"/>
  <c r="AA16" i="12"/>
  <c r="AA17" i="12"/>
  <c r="AA18" i="12"/>
  <c r="AA19" i="12"/>
  <c r="AA20" i="12"/>
  <c r="AA21" i="12"/>
  <c r="AA22" i="12"/>
  <c r="AA23" i="12"/>
  <c r="AA24" i="12"/>
  <c r="AA25" i="12"/>
  <c r="AA26" i="12"/>
  <c r="AA27" i="12"/>
  <c r="AA28" i="12"/>
  <c r="AA29" i="12"/>
  <c r="AA30" i="12"/>
  <c r="AA31" i="12"/>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P18" i="7"/>
  <c r="BR18" i="7"/>
  <c r="BS18" i="7"/>
  <c r="BU18" i="7"/>
  <c r="BW18" i="7"/>
  <c r="BL20" i="7"/>
  <c r="BM20" i="7"/>
  <c r="BN20" i="7" s="1"/>
  <c r="BS20" i="7"/>
  <c r="BU20" i="7"/>
  <c r="BW20" i="7"/>
  <c r="BL21" i="7"/>
  <c r="BM21" i="7"/>
  <c r="BN21" i="7" s="1"/>
  <c r="BS21" i="7"/>
  <c r="BU21" i="7"/>
  <c r="BW21" i="7"/>
  <c r="BP22" i="7"/>
  <c r="BR22" i="7"/>
  <c r="BL24" i="7"/>
  <c r="BM24" i="7"/>
  <c r="BN24" i="7" s="1"/>
  <c r="BS24" i="7"/>
  <c r="BU24" i="7"/>
  <c r="BW24" i="7"/>
  <c r="BL25" i="7"/>
  <c r="BM25" i="7"/>
  <c r="BN25" i="7" s="1"/>
  <c r="BS25" i="7"/>
  <c r="BU25" i="7"/>
  <c r="BW25" i="7"/>
  <c r="BP26" i="7"/>
  <c r="BR26" i="7"/>
  <c r="BL28" i="7"/>
  <c r="BM28" i="7"/>
  <c r="BN28" i="7" s="1"/>
  <c r="BS28" i="7"/>
  <c r="BU28" i="7"/>
  <c r="BW28" i="7"/>
  <c r="BL29" i="7"/>
  <c r="BM29" i="7"/>
  <c r="BN29" i="7" s="1"/>
  <c r="BS29" i="7"/>
  <c r="BU29" i="7"/>
  <c r="BW29" i="7"/>
  <c r="BP30" i="7"/>
  <c r="BR30" i="7"/>
  <c r="BL32" i="7"/>
  <c r="BM32" i="7"/>
  <c r="BN32" i="7" s="1"/>
  <c r="BS32" i="7"/>
  <c r="BU32" i="7"/>
  <c r="BW32" i="7"/>
  <c r="BL33" i="7"/>
  <c r="BM33" i="7"/>
  <c r="BN33" i="7" s="1"/>
  <c r="BS33" i="7"/>
  <c r="BU33" i="7"/>
  <c r="BW33" i="7"/>
  <c r="BP34" i="7"/>
  <c r="BR34"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20" i="7"/>
  <c r="O16" i="14" s="1"/>
  <c r="AG20" i="7"/>
  <c r="O17" i="14" s="1"/>
  <c r="AI20" i="7"/>
  <c r="O18" i="14" s="1"/>
  <c r="AK20" i="7"/>
  <c r="O19" i="14" s="1"/>
  <c r="AM20" i="7"/>
  <c r="O20" i="14" s="1"/>
  <c r="AO20" i="7"/>
  <c r="O21" i="14" s="1"/>
  <c r="AQ20" i="7"/>
  <c r="O22" i="14" s="1"/>
  <c r="AS20" i="7"/>
  <c r="O23" i="14" s="1"/>
  <c r="AU20" i="7"/>
  <c r="O24" i="14" s="1"/>
  <c r="AW20" i="7"/>
  <c r="O25" i="14" s="1"/>
  <c r="AY20" i="7"/>
  <c r="O26" i="14" s="1"/>
  <c r="BA20" i="7"/>
  <c r="O27" i="14" s="1"/>
  <c r="BC20" i="7"/>
  <c r="O28" i="14" s="1"/>
  <c r="BE20" i="7"/>
  <c r="O29" i="14" s="1"/>
  <c r="BG20" i="7"/>
  <c r="O30" i="14" s="1"/>
  <c r="BI20" i="7"/>
  <c r="O31" i="14" s="1"/>
  <c r="AE21" i="7"/>
  <c r="P16" i="14" s="1"/>
  <c r="AG21" i="7"/>
  <c r="P17" i="14" s="1"/>
  <c r="AI21" i="7"/>
  <c r="P18" i="14" s="1"/>
  <c r="AK21" i="7"/>
  <c r="P19" i="14" s="1"/>
  <c r="AM21" i="7"/>
  <c r="P20" i="14" s="1"/>
  <c r="AO21" i="7"/>
  <c r="P21" i="14" s="1"/>
  <c r="AQ21" i="7"/>
  <c r="P22" i="14" s="1"/>
  <c r="AS21" i="7"/>
  <c r="P23" i="14" s="1"/>
  <c r="AU21" i="7"/>
  <c r="P24" i="14" s="1"/>
  <c r="AW21" i="7"/>
  <c r="P25" i="14" s="1"/>
  <c r="AY21" i="7"/>
  <c r="P26" i="14" s="1"/>
  <c r="BA21" i="7"/>
  <c r="P27" i="14" s="1"/>
  <c r="BC21" i="7"/>
  <c r="P28" i="14" s="1"/>
  <c r="BE21" i="7"/>
  <c r="P29" i="14" s="1"/>
  <c r="BG21" i="7"/>
  <c r="P30" i="14" s="1"/>
  <c r="BI21" i="7"/>
  <c r="P31" i="14" s="1"/>
  <c r="AD22" i="7"/>
  <c r="T16" i="12" s="1"/>
  <c r="AF22" i="7"/>
  <c r="T17" i="12" s="1"/>
  <c r="AH22" i="7"/>
  <c r="T18" i="12" s="1"/>
  <c r="AJ22" i="7"/>
  <c r="T19" i="12" s="1"/>
  <c r="AL22" i="7"/>
  <c r="T20" i="12" s="1"/>
  <c r="AN22" i="7"/>
  <c r="T21" i="12" s="1"/>
  <c r="AP22" i="7"/>
  <c r="T22" i="12" s="1"/>
  <c r="AR22" i="7"/>
  <c r="T23" i="12" s="1"/>
  <c r="AT22" i="7"/>
  <c r="T24" i="12" s="1"/>
  <c r="AV22" i="7"/>
  <c r="T25" i="12" s="1"/>
  <c r="AX22" i="7"/>
  <c r="T26" i="12" s="1"/>
  <c r="AZ22" i="7"/>
  <c r="T27" i="12" s="1"/>
  <c r="BB22" i="7"/>
  <c r="T28" i="12" s="1"/>
  <c r="BD22" i="7"/>
  <c r="T29" i="12" s="1"/>
  <c r="BF22" i="7"/>
  <c r="T30" i="12" s="1"/>
  <c r="BH22" i="7"/>
  <c r="T31" i="12" s="1"/>
  <c r="AE24" i="7"/>
  <c r="Q16" i="14" s="1"/>
  <c r="AG24" i="7"/>
  <c r="Q17" i="14" s="1"/>
  <c r="AI24" i="7"/>
  <c r="Q18" i="14" s="1"/>
  <c r="AK24" i="7"/>
  <c r="Q19" i="14" s="1"/>
  <c r="AM24" i="7"/>
  <c r="Q20" i="14" s="1"/>
  <c r="AO24" i="7"/>
  <c r="Q21" i="14" s="1"/>
  <c r="AQ24" i="7"/>
  <c r="Q22" i="14" s="1"/>
  <c r="AS24" i="7"/>
  <c r="Q23" i="14" s="1"/>
  <c r="AU24" i="7"/>
  <c r="Q24" i="14" s="1"/>
  <c r="AW24" i="7"/>
  <c r="Q25" i="14" s="1"/>
  <c r="AY24" i="7"/>
  <c r="Q26" i="14" s="1"/>
  <c r="BA24" i="7"/>
  <c r="Q27" i="14" s="1"/>
  <c r="BC24" i="7"/>
  <c r="Q28" i="14" s="1"/>
  <c r="BE24" i="7"/>
  <c r="Q29" i="14" s="1"/>
  <c r="BG24" i="7"/>
  <c r="Q30" i="14" s="1"/>
  <c r="BI24" i="7"/>
  <c r="Q31" i="14" s="1"/>
  <c r="AE25" i="7"/>
  <c r="R16" i="14" s="1"/>
  <c r="AG25" i="7"/>
  <c r="R17" i="14" s="1"/>
  <c r="AI25" i="7"/>
  <c r="R18" i="14" s="1"/>
  <c r="AK25" i="7"/>
  <c r="R19" i="14" s="1"/>
  <c r="AM25" i="7"/>
  <c r="R20" i="14" s="1"/>
  <c r="AO25" i="7"/>
  <c r="R21" i="14" s="1"/>
  <c r="AQ25" i="7"/>
  <c r="R22" i="14" s="1"/>
  <c r="AS25" i="7"/>
  <c r="R23" i="14" s="1"/>
  <c r="AU25" i="7"/>
  <c r="R24" i="14" s="1"/>
  <c r="AW25" i="7"/>
  <c r="R25" i="14" s="1"/>
  <c r="AY25" i="7"/>
  <c r="R26" i="14" s="1"/>
  <c r="BA25" i="7"/>
  <c r="R27" i="14" s="1"/>
  <c r="BC25" i="7"/>
  <c r="R28" i="14" s="1"/>
  <c r="BE25" i="7"/>
  <c r="R29" i="14" s="1"/>
  <c r="BG25" i="7"/>
  <c r="R30" i="14" s="1"/>
  <c r="BI25" i="7"/>
  <c r="R31" i="14" s="1"/>
  <c r="AD26" i="7"/>
  <c r="W16" i="12" s="1"/>
  <c r="AF26" i="7"/>
  <c r="W17" i="12" s="1"/>
  <c r="AH26" i="7"/>
  <c r="W18" i="12" s="1"/>
  <c r="AJ26" i="7"/>
  <c r="W19" i="12" s="1"/>
  <c r="AL26" i="7"/>
  <c r="W20" i="12" s="1"/>
  <c r="AN26" i="7"/>
  <c r="W21" i="12" s="1"/>
  <c r="AP26" i="7"/>
  <c r="W22" i="12" s="1"/>
  <c r="AR26" i="7"/>
  <c r="W23" i="12" s="1"/>
  <c r="AT26" i="7"/>
  <c r="W24" i="12" s="1"/>
  <c r="AV26" i="7"/>
  <c r="W25" i="12" s="1"/>
  <c r="AX26" i="7"/>
  <c r="W26" i="12" s="1"/>
  <c r="AZ26" i="7"/>
  <c r="W27" i="12" s="1"/>
  <c r="BB26" i="7"/>
  <c r="W28" i="12" s="1"/>
  <c r="BD26" i="7"/>
  <c r="W29" i="12" s="1"/>
  <c r="BF26" i="7"/>
  <c r="W30" i="12" s="1"/>
  <c r="BH26" i="7"/>
  <c r="W31" i="12" s="1"/>
  <c r="AE28" i="7"/>
  <c r="S16" i="14" s="1"/>
  <c r="AG28" i="7"/>
  <c r="S17" i="14" s="1"/>
  <c r="AI28" i="7"/>
  <c r="S18" i="14" s="1"/>
  <c r="AK28" i="7"/>
  <c r="S19" i="14" s="1"/>
  <c r="AM28" i="7"/>
  <c r="S20" i="14" s="1"/>
  <c r="AO28" i="7"/>
  <c r="S21" i="14" s="1"/>
  <c r="AQ28" i="7"/>
  <c r="S22" i="14" s="1"/>
  <c r="AS28" i="7"/>
  <c r="S23" i="14" s="1"/>
  <c r="AU28" i="7"/>
  <c r="S24" i="14" s="1"/>
  <c r="AW28" i="7"/>
  <c r="S25" i="14" s="1"/>
  <c r="AY28" i="7"/>
  <c r="S26" i="14" s="1"/>
  <c r="BA28" i="7"/>
  <c r="S27" i="14" s="1"/>
  <c r="BC28" i="7"/>
  <c r="S28" i="14" s="1"/>
  <c r="BE28" i="7"/>
  <c r="S29" i="14" s="1"/>
  <c r="BG28" i="7"/>
  <c r="S30" i="14" s="1"/>
  <c r="BI28" i="7"/>
  <c r="S31" i="14" s="1"/>
  <c r="AE29" i="7"/>
  <c r="T16" i="14" s="1"/>
  <c r="AG29" i="7"/>
  <c r="T17" i="14" s="1"/>
  <c r="AI29" i="7"/>
  <c r="T18" i="14" s="1"/>
  <c r="AK29" i="7"/>
  <c r="T19" i="14" s="1"/>
  <c r="AM29" i="7"/>
  <c r="T20" i="14" s="1"/>
  <c r="AO29" i="7"/>
  <c r="T21" i="14" s="1"/>
  <c r="AQ29" i="7"/>
  <c r="T22" i="14" s="1"/>
  <c r="AS29" i="7"/>
  <c r="T23" i="14" s="1"/>
  <c r="AU29" i="7"/>
  <c r="T24" i="14" s="1"/>
  <c r="AW29" i="7"/>
  <c r="T25" i="14" s="1"/>
  <c r="AY29" i="7"/>
  <c r="T26" i="14" s="1"/>
  <c r="BA29" i="7"/>
  <c r="T27" i="14" s="1"/>
  <c r="BC29" i="7"/>
  <c r="T28" i="14" s="1"/>
  <c r="BE29" i="7"/>
  <c r="T29" i="14" s="1"/>
  <c r="BG29" i="7"/>
  <c r="T30" i="14" s="1"/>
  <c r="BI29" i="7"/>
  <c r="T31" i="14" s="1"/>
  <c r="AD30" i="7"/>
  <c r="Z16" i="12" s="1"/>
  <c r="AF30" i="7"/>
  <c r="Z17" i="12" s="1"/>
  <c r="AH30" i="7"/>
  <c r="Z18" i="12" s="1"/>
  <c r="AJ30" i="7"/>
  <c r="Z19" i="12" s="1"/>
  <c r="AL30" i="7"/>
  <c r="Z20" i="12" s="1"/>
  <c r="AN30" i="7"/>
  <c r="Z21" i="12" s="1"/>
  <c r="AP30" i="7"/>
  <c r="Z22" i="12" s="1"/>
  <c r="AR30" i="7"/>
  <c r="Z23" i="12" s="1"/>
  <c r="AT30" i="7"/>
  <c r="Z24" i="12" s="1"/>
  <c r="AV30" i="7"/>
  <c r="Z25" i="12" s="1"/>
  <c r="AX30" i="7"/>
  <c r="Z26" i="12" s="1"/>
  <c r="AZ30" i="7"/>
  <c r="Z27" i="12" s="1"/>
  <c r="BB30" i="7"/>
  <c r="Z28" i="12" s="1"/>
  <c r="BD30" i="7"/>
  <c r="Z29" i="12" s="1"/>
  <c r="BF30" i="7"/>
  <c r="Z30" i="12" s="1"/>
  <c r="BH30" i="7"/>
  <c r="Z31" i="12" s="1"/>
  <c r="AE32" i="7"/>
  <c r="U16" i="14" s="1"/>
  <c r="AG32" i="7"/>
  <c r="U17" i="14" s="1"/>
  <c r="AI32" i="7"/>
  <c r="U18" i="14" s="1"/>
  <c r="AK32" i="7"/>
  <c r="U19" i="14" s="1"/>
  <c r="AM32" i="7"/>
  <c r="U20" i="14" s="1"/>
  <c r="AO32" i="7"/>
  <c r="U21" i="14" s="1"/>
  <c r="AQ32" i="7"/>
  <c r="U22" i="14" s="1"/>
  <c r="AS32" i="7"/>
  <c r="U23" i="14" s="1"/>
  <c r="AU32" i="7"/>
  <c r="U24" i="14" s="1"/>
  <c r="AW32" i="7"/>
  <c r="U25" i="14" s="1"/>
  <c r="AY32" i="7"/>
  <c r="U26" i="14" s="1"/>
  <c r="BA32" i="7"/>
  <c r="U27" i="14" s="1"/>
  <c r="BC32" i="7"/>
  <c r="U28" i="14" s="1"/>
  <c r="BE32" i="7"/>
  <c r="U29" i="14" s="1"/>
  <c r="BG32" i="7"/>
  <c r="U30" i="14" s="1"/>
  <c r="BI32" i="7"/>
  <c r="U31" i="14" s="1"/>
  <c r="AE33" i="7"/>
  <c r="V16" i="14" s="1"/>
  <c r="AG33" i="7"/>
  <c r="V17" i="14" s="1"/>
  <c r="AI33" i="7"/>
  <c r="V18" i="14" s="1"/>
  <c r="AK33" i="7"/>
  <c r="V19" i="14" s="1"/>
  <c r="AM33" i="7"/>
  <c r="V20" i="14" s="1"/>
  <c r="AO33" i="7"/>
  <c r="V21" i="14" s="1"/>
  <c r="AQ33" i="7"/>
  <c r="V22" i="14" s="1"/>
  <c r="AS33" i="7"/>
  <c r="V23" i="14" s="1"/>
  <c r="AU33" i="7"/>
  <c r="V24" i="14" s="1"/>
  <c r="AW33" i="7"/>
  <c r="V25" i="14" s="1"/>
  <c r="AY33" i="7"/>
  <c r="V26" i="14" s="1"/>
  <c r="BA33" i="7"/>
  <c r="V27" i="14" s="1"/>
  <c r="BC33" i="7"/>
  <c r="V28" i="14" s="1"/>
  <c r="BE33" i="7"/>
  <c r="V29" i="14" s="1"/>
  <c r="BG33" i="7"/>
  <c r="V30" i="14" s="1"/>
  <c r="BI33" i="7"/>
  <c r="V31" i="14" s="1"/>
  <c r="AD34" i="7"/>
  <c r="AC16" i="12" s="1"/>
  <c r="AF34" i="7"/>
  <c r="AC17" i="12" s="1"/>
  <c r="AH34" i="7"/>
  <c r="AC18" i="12" s="1"/>
  <c r="AJ34" i="7"/>
  <c r="AC19" i="12" s="1"/>
  <c r="AL34" i="7"/>
  <c r="AC20" i="12" s="1"/>
  <c r="AN34" i="7"/>
  <c r="AC21" i="12" s="1"/>
  <c r="AP34" i="7"/>
  <c r="AC22" i="12" s="1"/>
  <c r="AR34" i="7"/>
  <c r="AC23" i="12" s="1"/>
  <c r="AT34" i="7"/>
  <c r="AC24" i="12" s="1"/>
  <c r="AV34" i="7"/>
  <c r="AC25" i="12" s="1"/>
  <c r="AX34" i="7"/>
  <c r="AC26" i="12" s="1"/>
  <c r="AZ34" i="7"/>
  <c r="AC27" i="12" s="1"/>
  <c r="BB34" i="7"/>
  <c r="AC28" i="12" s="1"/>
  <c r="BD34" i="7"/>
  <c r="AC29" i="12" s="1"/>
  <c r="BF34" i="7"/>
  <c r="AC30" i="12" s="1"/>
  <c r="BH34" i="7"/>
  <c r="AC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4" i="7"/>
  <c r="AC3" i="12" s="1"/>
  <c r="F34" i="7"/>
  <c r="AC4" i="12" s="1"/>
  <c r="H34" i="7"/>
  <c r="J34" i="7"/>
  <c r="AC6" i="12" s="1"/>
  <c r="L34" i="7"/>
  <c r="N34" i="7"/>
  <c r="AC8" i="12" s="1"/>
  <c r="P34" i="7"/>
  <c r="AC9" i="12" s="1"/>
  <c r="R34" i="7"/>
  <c r="AC10" i="12" s="1"/>
  <c r="T34" i="7"/>
  <c r="AC11" i="12" s="1"/>
  <c r="V34" i="7"/>
  <c r="X34" i="7"/>
  <c r="AC13" i="12" s="1"/>
  <c r="Z34" i="7"/>
  <c r="AC14" i="12" s="1"/>
  <c r="AB34" i="7"/>
  <c r="AC15" i="12" s="1"/>
  <c r="D30" i="7"/>
  <c r="Z3" i="12" s="1"/>
  <c r="F30" i="7"/>
  <c r="Z4" i="12" s="1"/>
  <c r="H30" i="7"/>
  <c r="Z5" i="12" s="1"/>
  <c r="J30" i="7"/>
  <c r="Z6" i="12" s="1"/>
  <c r="L30" i="7"/>
  <c r="Z7" i="12" s="1"/>
  <c r="N30" i="7"/>
  <c r="P30" i="7"/>
  <c r="Z9" i="12" s="1"/>
  <c r="R30" i="7"/>
  <c r="Z10" i="12" s="1"/>
  <c r="T30" i="7"/>
  <c r="Z11" i="12" s="1"/>
  <c r="V30" i="7"/>
  <c r="Z12" i="12" s="1"/>
  <c r="X30" i="7"/>
  <c r="Z13" i="12" s="1"/>
  <c r="Z30" i="7"/>
  <c r="Z14" i="12" s="1"/>
  <c r="AB30" i="7"/>
  <c r="Z15" i="12" s="1"/>
  <c r="D26" i="7"/>
  <c r="W3" i="12" s="1"/>
  <c r="F26" i="7"/>
  <c r="W4" i="12" s="1"/>
  <c r="H26" i="7"/>
  <c r="W5" i="12" s="1"/>
  <c r="J26" i="7"/>
  <c r="W6" i="12" s="1"/>
  <c r="L26" i="7"/>
  <c r="W7" i="12" s="1"/>
  <c r="N26" i="7"/>
  <c r="W8" i="12" s="1"/>
  <c r="P26" i="7"/>
  <c r="W9" i="12" s="1"/>
  <c r="R26" i="7"/>
  <c r="W10" i="12" s="1"/>
  <c r="T26" i="7"/>
  <c r="V26" i="7"/>
  <c r="W12" i="12" s="1"/>
  <c r="X26" i="7"/>
  <c r="W13" i="12" s="1"/>
  <c r="Z26" i="7"/>
  <c r="W14" i="12" s="1"/>
  <c r="AB26" i="7"/>
  <c r="W15" i="12" s="1"/>
  <c r="D22" i="7"/>
  <c r="T3" i="12" s="1"/>
  <c r="F22" i="7"/>
  <c r="T4" i="12" s="1"/>
  <c r="H22" i="7"/>
  <c r="T5" i="12" s="1"/>
  <c r="J22" i="7"/>
  <c r="T6" i="12" s="1"/>
  <c r="L22" i="7"/>
  <c r="T7" i="12" s="1"/>
  <c r="N22" i="7"/>
  <c r="T8" i="12" s="1"/>
  <c r="P22" i="7"/>
  <c r="T9" i="12" s="1"/>
  <c r="R22" i="7"/>
  <c r="T10" i="12" s="1"/>
  <c r="T22" i="7"/>
  <c r="T11" i="12" s="1"/>
  <c r="V22" i="7"/>
  <c r="T12" i="12" s="1"/>
  <c r="X22" i="7"/>
  <c r="T13" i="12" s="1"/>
  <c r="Z22" i="7"/>
  <c r="T14" i="12" s="1"/>
  <c r="AB22" i="7"/>
  <c r="T15" i="12" s="1"/>
  <c r="D11" i="7"/>
  <c r="F11" i="7"/>
  <c r="K4" i="12" s="1"/>
  <c r="H11" i="7"/>
  <c r="J11" i="7"/>
  <c r="K6" i="12" s="1"/>
  <c r="L11" i="7"/>
  <c r="K7" i="12" s="1"/>
  <c r="N11" i="7"/>
  <c r="K8" i="12" s="1"/>
  <c r="P11" i="7"/>
  <c r="K9" i="12" s="1"/>
  <c r="R11" i="7"/>
  <c r="K10" i="12" s="1"/>
  <c r="T11" i="7"/>
  <c r="K11" i="12" s="1"/>
  <c r="V11" i="7"/>
  <c r="K12" i="12" s="1"/>
  <c r="X11" i="7"/>
  <c r="K13" i="12" s="1"/>
  <c r="Z11" i="7"/>
  <c r="K14" i="12" s="1"/>
  <c r="AB11" i="7"/>
  <c r="K15" i="12" s="1"/>
  <c r="AC12" i="12"/>
  <c r="AC5" i="12"/>
  <c r="AB15" i="12"/>
  <c r="AB14" i="12"/>
  <c r="AB13" i="12"/>
  <c r="AB12" i="12"/>
  <c r="AB11" i="12"/>
  <c r="AB10" i="12"/>
  <c r="AB9" i="12"/>
  <c r="AB8" i="12"/>
  <c r="AB7" i="12"/>
  <c r="AB6" i="12"/>
  <c r="AB5" i="12"/>
  <c r="AB4" i="12"/>
  <c r="AB3" i="12"/>
  <c r="AB2" i="12"/>
  <c r="AA15" i="12"/>
  <c r="AA14" i="12"/>
  <c r="AA13" i="12"/>
  <c r="AA12" i="12"/>
  <c r="AA11" i="12"/>
  <c r="AA10" i="12"/>
  <c r="AA9" i="12"/>
  <c r="AA8" i="12"/>
  <c r="AA7" i="12"/>
  <c r="AA6" i="12"/>
  <c r="AA5" i="12"/>
  <c r="AA4" i="12"/>
  <c r="AA3" i="12"/>
  <c r="AA2" i="12"/>
  <c r="Z8" i="12"/>
  <c r="Y15" i="12"/>
  <c r="Y14" i="12"/>
  <c r="Y13" i="12"/>
  <c r="Y12" i="12"/>
  <c r="Y11" i="12"/>
  <c r="Y10" i="12"/>
  <c r="Y9" i="12"/>
  <c r="Y8" i="12"/>
  <c r="Y7" i="12"/>
  <c r="Y6" i="12"/>
  <c r="Y5" i="12"/>
  <c r="Y4" i="12"/>
  <c r="Y3" i="12"/>
  <c r="Y2" i="12"/>
  <c r="X15" i="12"/>
  <c r="X14" i="12"/>
  <c r="X13" i="12"/>
  <c r="X12" i="12"/>
  <c r="X11" i="12"/>
  <c r="X10" i="12"/>
  <c r="X9" i="12"/>
  <c r="X8" i="12"/>
  <c r="X7" i="12"/>
  <c r="X6" i="12"/>
  <c r="X5" i="12"/>
  <c r="X4" i="12"/>
  <c r="X3" i="12"/>
  <c r="X2" i="12"/>
  <c r="O15" i="12"/>
  <c r="O14" i="12"/>
  <c r="O13" i="12"/>
  <c r="O12" i="12"/>
  <c r="O11" i="12"/>
  <c r="O10" i="12"/>
  <c r="O9" i="12"/>
  <c r="O8" i="12"/>
  <c r="O7" i="12"/>
  <c r="O6" i="12"/>
  <c r="O5" i="12"/>
  <c r="O4" i="12"/>
  <c r="O3" i="12"/>
  <c r="O2" i="12"/>
  <c r="F15" i="12"/>
  <c r="F14" i="12"/>
  <c r="F13" i="12"/>
  <c r="F12" i="12"/>
  <c r="F11" i="12"/>
  <c r="F10" i="12"/>
  <c r="F9" i="12"/>
  <c r="F8" i="12"/>
  <c r="F7" i="12"/>
  <c r="F6" i="12"/>
  <c r="F5" i="12"/>
  <c r="F4" i="12"/>
  <c r="F3" i="12"/>
  <c r="F2" i="12"/>
  <c r="B26" i="7"/>
  <c r="B22" i="7"/>
  <c r="V15" i="12"/>
  <c r="U15" i="12"/>
  <c r="S15" i="12"/>
  <c r="R15" i="12"/>
  <c r="Q15" i="12"/>
  <c r="P15" i="12"/>
  <c r="N15" i="12"/>
  <c r="M15" i="12"/>
  <c r="L15" i="12"/>
  <c r="J15" i="12"/>
  <c r="I15" i="12"/>
  <c r="H15" i="12"/>
  <c r="G15" i="12"/>
  <c r="E15" i="12"/>
  <c r="V14" i="12"/>
  <c r="U14" i="12"/>
  <c r="S14" i="12"/>
  <c r="R14" i="12"/>
  <c r="Q14" i="12"/>
  <c r="P14" i="12"/>
  <c r="N14" i="12"/>
  <c r="M14" i="12"/>
  <c r="L14" i="12"/>
  <c r="J14" i="12"/>
  <c r="I14" i="12"/>
  <c r="H14" i="12"/>
  <c r="G14" i="12"/>
  <c r="E14" i="12"/>
  <c r="V13" i="12"/>
  <c r="U13" i="12"/>
  <c r="S13" i="12"/>
  <c r="R13" i="12"/>
  <c r="Q13" i="12"/>
  <c r="P13" i="12"/>
  <c r="N13" i="12"/>
  <c r="M13" i="12"/>
  <c r="L13" i="12"/>
  <c r="J13" i="12"/>
  <c r="I13" i="12"/>
  <c r="H13" i="12"/>
  <c r="G13" i="12"/>
  <c r="E13" i="12"/>
  <c r="V12" i="12"/>
  <c r="U12" i="12"/>
  <c r="S12" i="12"/>
  <c r="R12" i="12"/>
  <c r="Q12" i="12"/>
  <c r="P12" i="12"/>
  <c r="N12" i="12"/>
  <c r="M12" i="12"/>
  <c r="L12" i="12"/>
  <c r="J12" i="12"/>
  <c r="I12" i="12"/>
  <c r="H12" i="12"/>
  <c r="G12" i="12"/>
  <c r="E12" i="12"/>
  <c r="W11" i="12"/>
  <c r="V11" i="12"/>
  <c r="U11" i="12"/>
  <c r="S11" i="12"/>
  <c r="R11" i="12"/>
  <c r="Q11" i="12"/>
  <c r="P11" i="12"/>
  <c r="N11" i="12"/>
  <c r="M11" i="12"/>
  <c r="L11" i="12"/>
  <c r="J11" i="12"/>
  <c r="I11" i="12"/>
  <c r="H11" i="12"/>
  <c r="G11" i="12"/>
  <c r="E11" i="12"/>
  <c r="V10" i="12"/>
  <c r="U10" i="12"/>
  <c r="S10" i="12"/>
  <c r="R10" i="12"/>
  <c r="Q10" i="12"/>
  <c r="P10" i="12"/>
  <c r="N10" i="12"/>
  <c r="M10" i="12"/>
  <c r="L10" i="12"/>
  <c r="J10" i="12"/>
  <c r="I10" i="12"/>
  <c r="H10" i="12"/>
  <c r="G10" i="12"/>
  <c r="E10" i="12"/>
  <c r="V9" i="12"/>
  <c r="U9" i="12"/>
  <c r="S9" i="12"/>
  <c r="R9" i="12"/>
  <c r="Q9" i="12"/>
  <c r="P9" i="12"/>
  <c r="N9" i="12"/>
  <c r="M9" i="12"/>
  <c r="L9" i="12"/>
  <c r="J9" i="12"/>
  <c r="I9" i="12"/>
  <c r="H9" i="12"/>
  <c r="G9" i="12"/>
  <c r="E9" i="12"/>
  <c r="V8" i="12"/>
  <c r="U8" i="12"/>
  <c r="S8" i="12"/>
  <c r="R8" i="12"/>
  <c r="Q8" i="12"/>
  <c r="P8" i="12"/>
  <c r="N8" i="12"/>
  <c r="M8" i="12"/>
  <c r="L8" i="12"/>
  <c r="J8" i="12"/>
  <c r="I8" i="12"/>
  <c r="H8" i="12"/>
  <c r="G8" i="12"/>
  <c r="E8" i="12"/>
  <c r="V7" i="12"/>
  <c r="U7" i="12"/>
  <c r="S7" i="12"/>
  <c r="R7" i="12"/>
  <c r="Q7" i="12"/>
  <c r="P7" i="12"/>
  <c r="N7" i="12"/>
  <c r="M7" i="12"/>
  <c r="L7" i="12"/>
  <c r="J7" i="12"/>
  <c r="I7" i="12"/>
  <c r="H7" i="12"/>
  <c r="G7" i="12"/>
  <c r="E7" i="12"/>
  <c r="V6" i="12"/>
  <c r="U6" i="12"/>
  <c r="S6" i="12"/>
  <c r="R6" i="12"/>
  <c r="Q6" i="12"/>
  <c r="P6" i="12"/>
  <c r="N6" i="12"/>
  <c r="M6" i="12"/>
  <c r="L6" i="12"/>
  <c r="J6" i="12"/>
  <c r="I6" i="12"/>
  <c r="H6" i="12"/>
  <c r="G6" i="12"/>
  <c r="E6" i="12"/>
  <c r="V5" i="12"/>
  <c r="U5" i="12"/>
  <c r="S5" i="12"/>
  <c r="R5" i="12"/>
  <c r="Q5" i="12"/>
  <c r="P5" i="12"/>
  <c r="N5" i="12"/>
  <c r="M5" i="12"/>
  <c r="L5" i="12"/>
  <c r="K5" i="12"/>
  <c r="J5" i="12"/>
  <c r="I5" i="12"/>
  <c r="H5" i="12"/>
  <c r="G5" i="12"/>
  <c r="E5" i="12"/>
  <c r="V4" i="12"/>
  <c r="U4" i="12"/>
  <c r="S4" i="12"/>
  <c r="R4" i="12"/>
  <c r="Q4" i="12"/>
  <c r="P4" i="12"/>
  <c r="N4" i="12"/>
  <c r="M4" i="12"/>
  <c r="L4" i="12"/>
  <c r="J4" i="12"/>
  <c r="I4" i="12"/>
  <c r="H4" i="12"/>
  <c r="G4" i="12"/>
  <c r="E4" i="12"/>
  <c r="V3" i="12"/>
  <c r="U3" i="12"/>
  <c r="S3" i="12"/>
  <c r="R3" i="12"/>
  <c r="Q3" i="12"/>
  <c r="P3" i="12"/>
  <c r="N3" i="12"/>
  <c r="M3" i="12"/>
  <c r="L3" i="12"/>
  <c r="J3" i="12"/>
  <c r="I3" i="12"/>
  <c r="H3" i="12"/>
  <c r="G3" i="12"/>
  <c r="E3" i="12"/>
  <c r="V2" i="12"/>
  <c r="U2" i="12"/>
  <c r="S2" i="12"/>
  <c r="R2" i="12"/>
  <c r="Q2" i="12"/>
  <c r="P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20" i="7"/>
  <c r="O3" i="14" s="1"/>
  <c r="G20" i="7"/>
  <c r="O4" i="14" s="1"/>
  <c r="I20" i="7"/>
  <c r="O5" i="14" s="1"/>
  <c r="K20" i="7"/>
  <c r="O6" i="14" s="1"/>
  <c r="M20" i="7"/>
  <c r="O7" i="14" s="1"/>
  <c r="O20" i="7"/>
  <c r="O8" i="14" s="1"/>
  <c r="Q20" i="7"/>
  <c r="O9" i="14" s="1"/>
  <c r="S20" i="7"/>
  <c r="O10" i="14" s="1"/>
  <c r="U20" i="7"/>
  <c r="O11" i="14" s="1"/>
  <c r="W20" i="7"/>
  <c r="O12" i="14" s="1"/>
  <c r="Y20" i="7"/>
  <c r="O13" i="14" s="1"/>
  <c r="AA20" i="7"/>
  <c r="O14" i="14" s="1"/>
  <c r="AC20" i="7"/>
  <c r="O15" i="14" s="1"/>
  <c r="E21" i="7"/>
  <c r="P3" i="14" s="1"/>
  <c r="G21" i="7"/>
  <c r="P4" i="14" s="1"/>
  <c r="I21" i="7"/>
  <c r="P5" i="14" s="1"/>
  <c r="K21" i="7"/>
  <c r="P6" i="14" s="1"/>
  <c r="M21" i="7"/>
  <c r="P7" i="14" s="1"/>
  <c r="O21" i="7"/>
  <c r="P8" i="14" s="1"/>
  <c r="Q21" i="7"/>
  <c r="P9" i="14" s="1"/>
  <c r="S21" i="7"/>
  <c r="P10" i="14" s="1"/>
  <c r="U21" i="7"/>
  <c r="P11" i="14" s="1"/>
  <c r="W21" i="7"/>
  <c r="P12" i="14" s="1"/>
  <c r="Y21" i="7"/>
  <c r="P13" i="14" s="1"/>
  <c r="AA21" i="7"/>
  <c r="P14" i="14" s="1"/>
  <c r="AC21" i="7"/>
  <c r="P15" i="14" s="1"/>
  <c r="E24" i="7"/>
  <c r="Q3" i="14" s="1"/>
  <c r="G24" i="7"/>
  <c r="Q4" i="14" s="1"/>
  <c r="I24" i="7"/>
  <c r="Q5" i="14" s="1"/>
  <c r="K24" i="7"/>
  <c r="Q6" i="14" s="1"/>
  <c r="M24" i="7"/>
  <c r="Q7" i="14" s="1"/>
  <c r="O24" i="7"/>
  <c r="Q8" i="14" s="1"/>
  <c r="Q24" i="7"/>
  <c r="Q9" i="14" s="1"/>
  <c r="S24" i="7"/>
  <c r="Q10" i="14" s="1"/>
  <c r="U24" i="7"/>
  <c r="Q11" i="14" s="1"/>
  <c r="W24" i="7"/>
  <c r="Q12" i="14" s="1"/>
  <c r="Y24" i="7"/>
  <c r="Q13" i="14" s="1"/>
  <c r="AA24" i="7"/>
  <c r="Q14" i="14" s="1"/>
  <c r="AC24" i="7"/>
  <c r="Q15" i="14" s="1"/>
  <c r="E25" i="7"/>
  <c r="R3" i="14" s="1"/>
  <c r="G25" i="7"/>
  <c r="R4" i="14" s="1"/>
  <c r="I25" i="7"/>
  <c r="R5" i="14" s="1"/>
  <c r="K25" i="7"/>
  <c r="R6" i="14" s="1"/>
  <c r="M25" i="7"/>
  <c r="R7" i="14" s="1"/>
  <c r="O25" i="7"/>
  <c r="R8" i="14" s="1"/>
  <c r="Q25" i="7"/>
  <c r="R9" i="14" s="1"/>
  <c r="S25" i="7"/>
  <c r="R10" i="14" s="1"/>
  <c r="U25" i="7"/>
  <c r="R11" i="14" s="1"/>
  <c r="W25" i="7"/>
  <c r="R12" i="14" s="1"/>
  <c r="Y25" i="7"/>
  <c r="R13" i="14" s="1"/>
  <c r="AA25" i="7"/>
  <c r="R14" i="14" s="1"/>
  <c r="AC25" i="7"/>
  <c r="R15" i="14" s="1"/>
  <c r="E28" i="7"/>
  <c r="S3" i="14" s="1"/>
  <c r="G28" i="7"/>
  <c r="S4" i="14" s="1"/>
  <c r="I28" i="7"/>
  <c r="S5" i="14" s="1"/>
  <c r="K28" i="7"/>
  <c r="S6" i="14" s="1"/>
  <c r="M28" i="7"/>
  <c r="S7" i="14" s="1"/>
  <c r="O28" i="7"/>
  <c r="S8" i="14" s="1"/>
  <c r="Q28" i="7"/>
  <c r="S9" i="14" s="1"/>
  <c r="S28" i="7"/>
  <c r="S10" i="14" s="1"/>
  <c r="U28" i="7"/>
  <c r="S11" i="14" s="1"/>
  <c r="W28" i="7"/>
  <c r="S12" i="14" s="1"/>
  <c r="Y28" i="7"/>
  <c r="S13" i="14" s="1"/>
  <c r="AA28" i="7"/>
  <c r="S14" i="14" s="1"/>
  <c r="AC28" i="7"/>
  <c r="S15" i="14" s="1"/>
  <c r="E29" i="7"/>
  <c r="T3" i="14" s="1"/>
  <c r="G29" i="7"/>
  <c r="T4" i="14" s="1"/>
  <c r="I29" i="7"/>
  <c r="T5" i="14" s="1"/>
  <c r="K29" i="7"/>
  <c r="T6" i="14" s="1"/>
  <c r="M29" i="7"/>
  <c r="T7" i="14" s="1"/>
  <c r="O29" i="7"/>
  <c r="T8" i="14" s="1"/>
  <c r="Q29" i="7"/>
  <c r="T9" i="14" s="1"/>
  <c r="S29" i="7"/>
  <c r="T10" i="14" s="1"/>
  <c r="U29" i="7"/>
  <c r="T11" i="14" s="1"/>
  <c r="W29" i="7"/>
  <c r="T12" i="14" s="1"/>
  <c r="Y29" i="7"/>
  <c r="T13" i="14" s="1"/>
  <c r="AA29" i="7"/>
  <c r="T14" i="14" s="1"/>
  <c r="AC29" i="7"/>
  <c r="T15" i="14" s="1"/>
  <c r="E32" i="7"/>
  <c r="U3" i="14" s="1"/>
  <c r="G32" i="7"/>
  <c r="U4" i="14" s="1"/>
  <c r="I32" i="7"/>
  <c r="U5" i="14" s="1"/>
  <c r="K32" i="7"/>
  <c r="U6" i="14" s="1"/>
  <c r="M32" i="7"/>
  <c r="U7" i="14" s="1"/>
  <c r="O32" i="7"/>
  <c r="U8" i="14" s="1"/>
  <c r="Q32" i="7"/>
  <c r="U9" i="14" s="1"/>
  <c r="S32" i="7"/>
  <c r="U10" i="14" s="1"/>
  <c r="U32" i="7"/>
  <c r="U11" i="14" s="1"/>
  <c r="W32" i="7"/>
  <c r="U12" i="14" s="1"/>
  <c r="Y32" i="7"/>
  <c r="U13" i="14" s="1"/>
  <c r="AA32" i="7"/>
  <c r="U14" i="14" s="1"/>
  <c r="AC32" i="7"/>
  <c r="U15" i="14" s="1"/>
  <c r="E33" i="7"/>
  <c r="V3" i="14" s="1"/>
  <c r="G33" i="7"/>
  <c r="V4" i="14" s="1"/>
  <c r="I33" i="7"/>
  <c r="V5" i="14" s="1"/>
  <c r="K33" i="7"/>
  <c r="V6" i="14" s="1"/>
  <c r="M33" i="7"/>
  <c r="V7" i="14" s="1"/>
  <c r="O33" i="7"/>
  <c r="V8" i="14" s="1"/>
  <c r="Q33" i="7"/>
  <c r="V9" i="14" s="1"/>
  <c r="S33" i="7"/>
  <c r="V10" i="14" s="1"/>
  <c r="U33" i="7"/>
  <c r="V11" i="14" s="1"/>
  <c r="W33" i="7"/>
  <c r="V12" i="14" s="1"/>
  <c r="Y33" i="7"/>
  <c r="V13" i="14" s="1"/>
  <c r="AA33" i="7"/>
  <c r="V14" i="14" s="1"/>
  <c r="AC33" i="7"/>
  <c r="V15" i="14" s="1"/>
  <c r="B34" i="7"/>
  <c r="B30" i="7"/>
  <c r="B11" i="7"/>
  <c r="C33" i="7"/>
  <c r="V2" i="14" s="1"/>
  <c r="C32" i="7"/>
  <c r="C29" i="7"/>
  <c r="T2" i="14" s="1"/>
  <c r="C28" i="7"/>
  <c r="C25" i="7"/>
  <c r="C24" i="7"/>
  <c r="C21" i="7"/>
  <c r="C20" i="7"/>
  <c r="C17" i="7"/>
  <c r="C16" i="7"/>
  <c r="M2" i="14" s="1"/>
  <c r="C15" i="7"/>
  <c r="C14" i="7"/>
  <c r="K2" i="14" s="1"/>
  <c r="C13" i="7"/>
  <c r="C7" i="7"/>
  <c r="F2" i="14" s="1"/>
  <c r="C8" i="7"/>
  <c r="C9" i="7"/>
  <c r="C10" i="7"/>
  <c r="I2" i="14" s="1"/>
  <c r="C6" i="7"/>
  <c r="BO34" i="7" l="1"/>
  <c r="BO26" i="7"/>
  <c r="W2" i="12"/>
  <c r="K2" i="12"/>
  <c r="BO11" i="7"/>
  <c r="BO30" i="7"/>
  <c r="BO22" i="7"/>
  <c r="BP8" i="7"/>
  <c r="BQ8" i="7" s="1"/>
  <c r="BT8" i="7"/>
  <c r="BV8" i="7"/>
  <c r="BX8" i="7"/>
  <c r="BR8" i="7"/>
  <c r="BX9" i="7"/>
  <c r="BP9" i="7"/>
  <c r="BQ9" i="7" s="1"/>
  <c r="BR9" i="7"/>
  <c r="BT9" i="7"/>
  <c r="BV9" i="7"/>
  <c r="BR21" i="7"/>
  <c r="BP21" i="7"/>
  <c r="BQ21" i="7" s="1"/>
  <c r="BT21" i="7"/>
  <c r="BX21" i="7"/>
  <c r="BV21" i="7"/>
  <c r="T2" i="12"/>
  <c r="BM22" i="7"/>
  <c r="BN22" i="7" s="1"/>
  <c r="BW22" i="7"/>
  <c r="BS22" i="7"/>
  <c r="BU22" i="7"/>
  <c r="BL22" i="7"/>
  <c r="BV7" i="7"/>
  <c r="BP7" i="7"/>
  <c r="BQ7" i="7" s="1"/>
  <c r="BX7" i="7"/>
  <c r="BT7" i="7"/>
  <c r="BR7" i="7"/>
  <c r="L2" i="14"/>
  <c r="BV15" i="7"/>
  <c r="BX15" i="7"/>
  <c r="BP15" i="7"/>
  <c r="BQ15" i="7" s="1"/>
  <c r="BR15" i="7"/>
  <c r="BT15" i="7"/>
  <c r="BW34" i="7"/>
  <c r="BL34" i="7"/>
  <c r="BS34" i="7"/>
  <c r="BU34" i="7"/>
  <c r="BM34" i="7"/>
  <c r="BN34" i="7" s="1"/>
  <c r="BW26" i="7"/>
  <c r="BL26" i="7"/>
  <c r="BS26" i="7"/>
  <c r="BM26" i="7"/>
  <c r="BN26" i="7" s="1"/>
  <c r="BU26" i="7"/>
  <c r="BU30" i="7"/>
  <c r="BS30" i="7"/>
  <c r="BL30" i="7"/>
  <c r="BW30" i="7"/>
  <c r="BM30" i="7"/>
  <c r="BN30" i="7" s="1"/>
  <c r="BT25" i="7"/>
  <c r="BV25" i="7"/>
  <c r="BP25" i="7"/>
  <c r="BQ25" i="7" s="1"/>
  <c r="BX25" i="7"/>
  <c r="BR25" i="7"/>
  <c r="S2" i="14"/>
  <c r="BX28" i="7"/>
  <c r="BP28" i="7"/>
  <c r="BQ28" i="7" s="1"/>
  <c r="BR28" i="7"/>
  <c r="BT28" i="7"/>
  <c r="BV28" i="7"/>
  <c r="BP14" i="7"/>
  <c r="BQ14" i="7" s="1"/>
  <c r="BX14" i="7"/>
  <c r="BR14" i="7"/>
  <c r="BT14" i="7"/>
  <c r="BV14" i="7"/>
  <c r="G2" i="14"/>
  <c r="BR16" i="7"/>
  <c r="BT16" i="7"/>
  <c r="BV16" i="7"/>
  <c r="BP16" i="7"/>
  <c r="BQ16" i="7" s="1"/>
  <c r="BX16" i="7"/>
  <c r="BT29" i="7"/>
  <c r="BV29" i="7"/>
  <c r="BR29" i="7"/>
  <c r="BP29" i="7"/>
  <c r="BQ29" i="7" s="1"/>
  <c r="BX29" i="7"/>
  <c r="AC2" i="12"/>
  <c r="BT13" i="7"/>
  <c r="BV13" i="7"/>
  <c r="BP13" i="7"/>
  <c r="BQ13" i="7" s="1"/>
  <c r="BX13" i="7"/>
  <c r="BR13" i="7"/>
  <c r="N2" i="14"/>
  <c r="BV17" i="7"/>
  <c r="BX17" i="7"/>
  <c r="BP17" i="7"/>
  <c r="BQ17" i="7" s="1"/>
  <c r="BT17" i="7"/>
  <c r="BR17" i="7"/>
  <c r="U2" i="14"/>
  <c r="BX32" i="7"/>
  <c r="BP32" i="7"/>
  <c r="BQ32" i="7" s="1"/>
  <c r="BR32" i="7"/>
  <c r="BV32" i="7"/>
  <c r="BT32" i="7"/>
  <c r="Q2" i="14"/>
  <c r="BX24" i="7"/>
  <c r="BP24" i="7"/>
  <c r="BQ24" i="7" s="1"/>
  <c r="BR24" i="7"/>
  <c r="BT24" i="7"/>
  <c r="BV24" i="7"/>
  <c r="BR3" i="7"/>
  <c r="BP3" i="7"/>
  <c r="BX3" i="7"/>
  <c r="BV3" i="7"/>
  <c r="BT3" i="7"/>
  <c r="BR6" i="7"/>
  <c r="BT6" i="7"/>
  <c r="BV6" i="7"/>
  <c r="BP6" i="7"/>
  <c r="BQ6" i="7" s="1"/>
  <c r="BX6" i="7"/>
  <c r="BT33" i="7"/>
  <c r="BP33" i="7"/>
  <c r="BQ33" i="7" s="1"/>
  <c r="BV33" i="7"/>
  <c r="BX33" i="7"/>
  <c r="BR33" i="7"/>
  <c r="BT10" i="7"/>
  <c r="BV10" i="7"/>
  <c r="BR10" i="7"/>
  <c r="BX10" i="7"/>
  <c r="BP10" i="7"/>
  <c r="BQ10" i="7" s="1"/>
  <c r="O2" i="14"/>
  <c r="BV20" i="7"/>
  <c r="BX20" i="7"/>
  <c r="BP20" i="7"/>
  <c r="BQ20" i="7" s="1"/>
  <c r="BT20" i="7"/>
  <c r="BR20" i="7"/>
  <c r="BS11" i="7"/>
  <c r="BW11" i="7"/>
  <c r="BU11" i="7"/>
  <c r="BM11" i="7"/>
  <c r="BN11" i="7" s="1"/>
  <c r="BL11" i="7"/>
  <c r="E2" i="14"/>
  <c r="K3" i="12"/>
  <c r="AC7" i="12"/>
  <c r="Z2" i="12"/>
  <c r="H2" i="14"/>
  <c r="J2" i="14"/>
  <c r="P2" i="14"/>
  <c r="R2" i="14"/>
  <c r="BQ3" i="7" l="1"/>
</calcChain>
</file>

<file path=xl/sharedStrings.xml><?xml version="1.0" encoding="utf-8"?>
<sst xmlns="http://schemas.openxmlformats.org/spreadsheetml/2006/main" count="1998" uniqueCount="119">
  <si>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</si>
  <si>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</si>
  <si>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</si>
  <si>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</si>
  <si>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</si>
  <si>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</si>
  <si>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</si>
  <si>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</si>
  <si>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</si>
  <si>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</si>
  <si>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</si>
  <si>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</si>
  <si>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</si>
  <si>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</si>
  <si>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</si>
  <si>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</si>
  <si>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</si>
  <si>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</si>
  <si>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</si>
  <si>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</si>
  <si>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</si>
  <si>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</si>
  <si>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</si>
  <si>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</si>
  <si>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</si>
  <si>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</si>
  <si>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</si>
  <si>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</si>
  <si>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</si>
  <si>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</si>
  <si>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</si>
  <si>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</si>
  <si>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</si>
  <si>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</si>
  <si>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</si>
  <si>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</si>
  <si>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</si>
  <si>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</si>
  <si>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</si>
  <si>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</si>
  <si>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</si>
  <si>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</si>
  <si>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</si>
  <si>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</si>
  <si>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</si>
  <si>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</si>
  <si>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</si>
  <si>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</si>
  <si>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</si>
  <si>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</si>
  <si>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</si>
  <si>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</si>
  <si>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</si>
  <si>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</si>
  <si>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</si>
  <si>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</si>
  <si>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</si>
  <si>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</si>
  <si>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</si>
  <si>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</si>
  <si>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</si>
  <si>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</si>
  <si>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</si>
  <si>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</si>
  <si>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</si>
  <si>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</si>
  <si>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</si>
  <si>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</si>
  <si>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</si>
  <si>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</si>
  <si>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</si>
  <si>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</si>
  <si>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</si>
  <si>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</si>
  <si>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</si>
  <si>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</si>
  <si>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</si>
  <si>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</si>
  <si>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</si>
  <si>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</si>
  <si>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</si>
  <si>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</si>
  <si>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</si>
  <si>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</si>
  <si>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</si>
  <si>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</si>
  <si>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</si>
  <si>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</si>
  <si>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</si>
  <si>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</si>
  <si>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</si>
  <si>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</si>
  <si>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</si>
  <si>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</si>
  <si>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</si>
  <si>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</si>
  <si>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</si>
  <si>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</si>
  <si>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</si>
  <si>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</si>
  <si>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</si>
  <si>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</si>
  <si>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</si>
  <si>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</si>
  <si>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</si>
  <si>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</si>
  <si>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</si>
  <si>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</si>
  <si>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</si>
  <si>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</si>
  <si>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</si>
  <si>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</si>
  <si>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perarmatus</t>
  </si>
  <si>
    <t>ZA.214+362</t>
  </si>
  <si>
    <t>YES</t>
  </si>
  <si>
    <t>Piotr Gąsiorek</t>
  </si>
  <si>
    <t>20.11.2019</t>
  </si>
  <si>
    <t>1 (NEO)</t>
  </si>
  <si>
    <t>Neotype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</si>
</sst>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D4" sqref="D4"/>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7" t="str">
        <f>'males_stats (μm)'!A$2</f>
        <v>Echiniscus perarmatus</v>
      </c>
      <c r="B2" s="129" t="str">
        <f>'males_stats (μm)'!B$2</f>
        <v>ZA.214+362</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7" t="str">
        <f>'males_stats (μm)'!A$2</f>
        <v>Echiniscus perarmatus</v>
      </c>
      <c r="B3" s="129" t="str">
        <f>'males_stats (μm)'!B$2</f>
        <v>ZA.214+362</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7" t="str">
        <f>'males_stats (μm)'!A$2</f>
        <v>Echiniscus perarmatus</v>
      </c>
      <c r="B4" s="129" t="str">
        <f>'males_stats (μm)'!B$2</f>
        <v>ZA.214+362</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7" t="str">
        <f>'males_stats (μm)'!A$2</f>
        <v>Echiniscus perarmatus</v>
      </c>
      <c r="B5" s="129" t="str">
        <f>'males_stats (μm)'!B$2</f>
        <v>ZA.214+362</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7" t="str">
        <f>'males_stats (μm)'!A$2</f>
        <v>Echiniscus perarmatus</v>
      </c>
      <c r="B6" s="129" t="str">
        <f>'males_stats (μm)'!B$2</f>
        <v>ZA.214+362</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7" t="str">
        <f>'males_stats (μm)'!A$2</f>
        <v>Echiniscus perarmatus</v>
      </c>
      <c r="B7" s="129" t="str">
        <f>'males_stats (μm)'!B$2</f>
        <v>ZA.214+362</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7" t="str">
        <f>'males_stats (μm)'!A$2</f>
        <v>Echiniscus perarmatus</v>
      </c>
      <c r="B8" s="129" t="str">
        <f>'males_stats (μm)'!B$2</f>
        <v>ZA.214+362</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7" t="str">
        <f>'males_stats (μm)'!A$2</f>
        <v>Echiniscus perarmatus</v>
      </c>
      <c r="B9" s="129" t="str">
        <f>'males_stats (μm)'!B$2</f>
        <v>ZA.214+362</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7" t="str">
        <f>'males_stats (μm)'!A$2</f>
        <v>Echiniscus perarmatus</v>
      </c>
      <c r="B10" s="129" t="str">
        <f>'males_stats (μm)'!B$2</f>
        <v>ZA.214+362</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7" t="str">
        <f>'males_stats (μm)'!A$2</f>
        <v>Echiniscus perarmatus</v>
      </c>
      <c r="B11" s="129" t="str">
        <f>'males_stats (μm)'!B$2</f>
        <v>ZA.214+362</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7" t="str">
        <f>'males_stats (μm)'!A$2</f>
        <v>Echiniscus perarmatus</v>
      </c>
      <c r="B12" s="129" t="str">
        <f>'males_stats (μm)'!B$2</f>
        <v>ZA.214+362</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7" t="str">
        <f>'males_stats (μm)'!A$2</f>
        <v>Echiniscus perarmatus</v>
      </c>
      <c r="B13" s="129" t="str">
        <f>'males_stats (μm)'!B$2</f>
        <v>ZA.214+362</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7" t="str">
        <f>'males_stats (μm)'!A$2</f>
        <v>Echiniscus perarmatus</v>
      </c>
      <c r="B14" s="129" t="str">
        <f>'males_stats (μm)'!B$2</f>
        <v>ZA.214+362</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7" t="str">
        <f>'males_stats (μm)'!A$2</f>
        <v>Echiniscus perarmatus</v>
      </c>
      <c r="B15" s="129" t="str">
        <f>'males_stats (μm)'!B$2</f>
        <v>ZA.214+362</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7" t="str">
        <f>'males_stats (μm)'!A$2</f>
        <v>Echiniscus perarmatus</v>
      </c>
      <c r="B16" s="129" t="str">
        <f>'males_stats (μm)'!B$2</f>
        <v>ZA.214+362</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7" t="str">
        <f>'males_stats (μm)'!A$2</f>
        <v>Echiniscus perarmatus</v>
      </c>
      <c r="B17" s="129" t="str">
        <f>'males_stats (μm)'!B$2</f>
        <v>ZA.214+362</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7" t="str">
        <f>'males_stats (μm)'!A$2</f>
        <v>Echiniscus perarmatus</v>
      </c>
      <c r="B18" s="129" t="str">
        <f>'males_stats (μm)'!B$2</f>
        <v>ZA.214+362</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7" t="str">
        <f>'males_stats (μm)'!A$2</f>
        <v>Echiniscus perarmatus</v>
      </c>
      <c r="B19" s="129" t="str">
        <f>'males_stats (μm)'!B$2</f>
        <v>ZA.214+362</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7" t="str">
        <f>'males_stats (μm)'!A$2</f>
        <v>Echiniscus perarmatus</v>
      </c>
      <c r="B20" s="129" t="str">
        <f>'males_stats (μm)'!B$2</f>
        <v>ZA.214+362</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7" t="str">
        <f>'males_stats (μm)'!A$2</f>
        <v>Echiniscus perarmatus</v>
      </c>
      <c r="B21" s="129" t="str">
        <f>'males_stats (μm)'!B$2</f>
        <v>ZA.214+362</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7" t="str">
        <f>'males_stats (μm)'!A$2</f>
        <v>Echiniscus perarmatus</v>
      </c>
      <c r="B22" s="129" t="str">
        <f>'males_stats (μm)'!B$2</f>
        <v>ZA.214+362</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7" t="str">
        <f>'males_stats (μm)'!A$2</f>
        <v>Echiniscus perarmatus</v>
      </c>
      <c r="B23" s="129" t="str">
        <f>'males_stats (μm)'!B$2</f>
        <v>ZA.214+362</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7" t="str">
        <f>'males_stats (μm)'!A$2</f>
        <v>Echiniscus perarmatus</v>
      </c>
      <c r="B24" s="129" t="str">
        <f>'males_stats (μm)'!B$2</f>
        <v>ZA.214+362</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7" t="str">
        <f>'males_stats (μm)'!A$2</f>
        <v>Echiniscus perarmatus</v>
      </c>
      <c r="B25" s="129" t="str">
        <f>'males_stats (μm)'!B$2</f>
        <v>ZA.214+362</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7" t="str">
        <f>'males_stats (μm)'!A$2</f>
        <v>Echiniscus perarmatus</v>
      </c>
      <c r="B26" s="129" t="str">
        <f>'males_stats (μm)'!B$2</f>
        <v>ZA.214+362</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Echiniscus perarmatus</v>
      </c>
      <c r="B27" s="129" t="str">
        <f>'males_stats (μm)'!B$2</f>
        <v>ZA.214+362</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Echiniscus perarmatus</v>
      </c>
      <c r="B28" s="129" t="str">
        <f>'males_stats (μm)'!B$2</f>
        <v>ZA.214+362</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Echiniscus perarmatus</v>
      </c>
      <c r="B29" s="129" t="str">
        <f>'males_stats (μm)'!B$2</f>
        <v>ZA.214+362</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Echiniscus perarmatus</v>
      </c>
      <c r="B30" s="129" t="str">
        <f>'males_stats (μm)'!B$2</f>
        <v>ZA.214+362</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Echiniscus perarmatus</v>
      </c>
      <c r="B31" s="129" t="str">
        <f>'males_stats (μm)'!B$2</f>
        <v>ZA.214+362</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perarmatus</v>
      </c>
      <c r="B2" s="128" t="str">
        <f>'general info'!D3</f>
        <v>ZA.214+362</v>
      </c>
      <c r="C2" s="101" t="str">
        <f>juveniles!B1</f>
        <v>1 (HOL)</v>
      </c>
      <c r="D2" s="102" t="str">
        <f>IF(juveniles!B3&gt;0,juveniles!B3,"")</f>
        <v/>
      </c>
      <c r="E2" s="107" t="str">
        <f>IF(juveniles!B4&gt;0,juveniles!B4,"")</f>
        <v/>
      </c>
      <c r="F2" s="107" t="str">
        <f>IF(juveniles!B6&gt;0,juveniles!B6,"")</f>
        <v/>
      </c>
      <c r="G2" s="107" t="str">
        <f>IF(juveniles!B7&gt;0,juveniles!B7,"")</f>
        <v/>
      </c>
      <c r="H2" s="107" t="str">
        <f>IF(juveniles!B8&gt;0,juveniles!B8,"")</f>
        <v/>
      </c>
      <c r="I2" s="107" t="str">
        <f>IF(juveniles!B9&gt;0,juveniles!B9,"")</f>
        <v/>
      </c>
      <c r="J2" s="107" t="str">
        <f>IF(juveniles!B10&gt;0,juveniles!B10,"")</f>
        <v/>
      </c>
      <c r="K2" s="108" t="str">
        <f>IF(juveniles!B11&gt;0,juveniles!B11,"")</f>
        <v/>
      </c>
      <c r="L2" s="109" t="str">
        <f>IF(juveniles!B12&gt;0,juveniles!B12,"")</f>
        <v/>
      </c>
      <c r="M2" s="110" t="str">
        <f>IF(juveniles!B14&gt;0,juveniles!B14,"")</f>
        <v/>
      </c>
      <c r="N2" s="107" t="str">
        <f>IF(juveniles!B15&gt;0,juveniles!B15,"")</f>
        <v/>
      </c>
      <c r="O2" s="107" t="str">
        <f>IF(juveniles!B16&gt;0,juveniles!B16,"")</f>
        <v/>
      </c>
      <c r="P2" s="107" t="str">
        <f>IF(juveniles!B17&gt;0,juveniles!B17,"")</f>
        <v/>
      </c>
      <c r="Q2" s="107" t="str">
        <f>IF(juveniles!B18&gt;0,juveniles!B18,"")</f>
        <v/>
      </c>
      <c r="R2" s="107" t="str">
        <f>IF(juveniles!B19&gt;0,juveniles!B19,"")</f>
        <v/>
      </c>
      <c r="S2" s="107" t="str">
        <f>IF(juveniles!B20&gt;0,juveniles!B20,"")</f>
        <v/>
      </c>
      <c r="T2" s="107" t="str">
        <f>IF(juveniles!B21&gt;0,juveniles!B21,"")</f>
        <v/>
      </c>
      <c r="U2" s="107" t="str">
        <f>IF(juveniles!B22&gt;0,juveniles!B22,"")</f>
        <v/>
      </c>
      <c r="V2" s="107" t="str">
        <f>IF(juveniles!B23&gt;0,juveniles!B23,"")</f>
        <v/>
      </c>
      <c r="W2" s="107" t="str">
        <f>IF(juveniles!B24&gt;0,juveniles!B24,"")</f>
        <v/>
      </c>
      <c r="X2" s="107" t="str">
        <f>IF(juveniles!B25&gt;0,juveniles!B25,"")</f>
        <v/>
      </c>
      <c r="Y2" s="107" t="str">
        <f>IF(juveniles!B26&gt;0,juveniles!B26,"")</f>
        <v/>
      </c>
      <c r="Z2" s="107" t="str">
        <f>IF(juveniles!B27&gt;0,juveniles!B27,"")</f>
        <v/>
      </c>
      <c r="AA2" s="107" t="str">
        <f>IF(juveniles!B28&gt;0,juveniles!B28,"")</f>
        <v/>
      </c>
      <c r="AB2" s="107" t="str">
        <f>IF(juveniles!B29&gt;0,juveniles!B29,"")</f>
        <v/>
      </c>
      <c r="AC2" s="107" t="str">
        <f>IF(juveniles!B30&gt;0,juveniles!B30,"")</f>
        <v/>
      </c>
      <c r="AD2" s="107" t="str">
        <f>IF(juveniles!B31&gt;0,juveniles!B31,"")</f>
        <v/>
      </c>
      <c r="AE2" s="107" t="str">
        <f>IF(juveniles!B33&gt;0,juveniles!B33,"")</f>
        <v/>
      </c>
      <c r="AF2" s="107" t="str">
        <f>IF(juveniles!B34&gt;0,juveniles!B34,"")</f>
        <v/>
      </c>
      <c r="AG2" s="108" t="str">
        <f>IF(juveniles!B35&gt;0,juveniles!B35,"")</f>
        <v/>
      </c>
      <c r="AH2" s="107" t="str">
        <f>IF(juveniles!B37&gt;0,juveniles!B37,"")</f>
        <v/>
      </c>
      <c r="AI2" s="107" t="str">
        <f>IF(juveniles!B38&gt;0,juveniles!B38,"")</f>
        <v/>
      </c>
      <c r="AJ2" s="108" t="str">
        <f>IF(juveniles!B39&gt;0,juveniles!B39,"")</f>
        <v/>
      </c>
      <c r="AK2" s="107" t="str">
        <f>IF(juveniles!B41&gt;0,juveniles!B41,"")</f>
        <v/>
      </c>
      <c r="AL2" s="111" t="str">
        <f>IF(juveniles!B42&gt;0,juveniles!B42,"")</f>
        <v/>
      </c>
      <c r="AM2" s="112" t="str">
        <f>IF(juveniles!B43&gt;0,juveniles!B43,"")</f>
        <v/>
      </c>
      <c r="AN2" s="111" t="str">
        <f>IF(juveniles!B45&gt;0,juveniles!B45,"")</f>
        <v/>
      </c>
      <c r="AO2" s="111" t="str">
        <f>IF(juveniles!B46&gt;0,juveniles!B46,"")</f>
        <v/>
      </c>
      <c r="AP2" s="112" t="str">
        <f>IF(juveniles!B47&gt;0,juveniles!B47,"")</f>
        <v/>
      </c>
    </row>
    <row r="3" spans="1:42" ht="25.5" x14ac:dyDescent="0.2">
      <c r="A3" s="63" t="str">
        <f t="shared" ref="A3:B19" si="0">A$2</f>
        <v>Echiniscus perarmatus</v>
      </c>
      <c r="B3" s="79" t="str">
        <f>B$2</f>
        <v>ZA.214+362</v>
      </c>
      <c r="C3" s="101">
        <f>juveniles!D1</f>
        <v>2</v>
      </c>
      <c r="D3" s="102" t="str">
        <f>IF(juveniles!D3&gt;0,juveniles!D3,"")</f>
        <v/>
      </c>
      <c r="E3" s="113" t="str">
        <f>IF(juveniles!D4&gt;0,juveniles!D4,"")</f>
        <v/>
      </c>
      <c r="F3" s="113" t="str">
        <f>IF(juveniles!D6&gt;0,juveniles!D6,"")</f>
        <v/>
      </c>
      <c r="G3" s="113" t="str">
        <f>IF(juveniles!D7&gt;0,juveniles!D7,"")</f>
        <v/>
      </c>
      <c r="H3" s="113" t="str">
        <f>IF(juveniles!D8&gt;0,juveniles!D8,"")</f>
        <v/>
      </c>
      <c r="I3" s="113" t="str">
        <f>IF(juveniles!D9&gt;0,juveniles!D9,"")</f>
        <v/>
      </c>
      <c r="J3" s="113" t="str">
        <f>IF(juveniles!D10&gt;0,juveniles!D10,"")</f>
        <v/>
      </c>
      <c r="K3" s="112" t="str">
        <f>IF(juveniles!D11&gt;0,juveniles!D11,"")</f>
        <v/>
      </c>
      <c r="L3" s="114" t="str">
        <f>IF(juveniles!D12&gt;0,juveniles!D12,"")</f>
        <v/>
      </c>
      <c r="M3" s="115" t="str">
        <f>IF(juveniles!D14&gt;0,juveniles!D14,"")</f>
        <v/>
      </c>
      <c r="N3" s="113" t="str">
        <f>IF(juveniles!D15&gt;0,juveniles!D15,"")</f>
        <v/>
      </c>
      <c r="O3" s="113" t="str">
        <f>IF(juveniles!D16&gt;0,juveniles!D16,"")</f>
        <v/>
      </c>
      <c r="P3" s="113" t="str">
        <f>IF(juveniles!D17&gt;0,juveniles!D17,"")</f>
        <v/>
      </c>
      <c r="Q3" s="113" t="str">
        <f>IF(juveniles!D18&gt;0,juveniles!D18,"")</f>
        <v/>
      </c>
      <c r="R3" s="113" t="str">
        <f>IF(juveniles!D19&gt;0,juveniles!D19,"")</f>
        <v/>
      </c>
      <c r="S3" s="113" t="str">
        <f>IF(juveniles!D20&gt;0,juveniles!D20,"")</f>
        <v/>
      </c>
      <c r="T3" s="113" t="str">
        <f>IF(juveniles!D21&gt;0,juveniles!D21,"")</f>
        <v/>
      </c>
      <c r="U3" s="113" t="str">
        <f>IF(juveniles!D22&gt;0,juveniles!D22,"")</f>
        <v/>
      </c>
      <c r="V3" s="113" t="str">
        <f>IF(juveniles!D23&gt;0,juveniles!D23,"")</f>
        <v/>
      </c>
      <c r="W3" s="113" t="str">
        <f>IF(juveniles!D24&gt;0,juveniles!D24,"")</f>
        <v/>
      </c>
      <c r="X3" s="113" t="str">
        <f>IF(juveniles!D25&gt;0,juveniles!D25,"")</f>
        <v/>
      </c>
      <c r="Y3" s="113" t="str">
        <f>IF(juveniles!D26&gt;0,juveniles!D26,"")</f>
        <v/>
      </c>
      <c r="Z3" s="113" t="str">
        <f>IF(juveniles!D27&gt;0,juveniles!D27,"")</f>
        <v/>
      </c>
      <c r="AA3" s="113" t="str">
        <f>IF(juveniles!D28&gt;0,juveniles!D28,"")</f>
        <v/>
      </c>
      <c r="AB3" s="113" t="str">
        <f>IF(juveniles!D29&gt;0,juveniles!D29,"")</f>
        <v/>
      </c>
      <c r="AC3" s="113" t="str">
        <f>IF(juveniles!D30&gt;0,juveniles!D30,"")</f>
        <v/>
      </c>
      <c r="AD3" s="113" t="str">
        <f>IF(juveniles!D31&gt;0,juveniles!D31,"")</f>
        <v/>
      </c>
      <c r="AE3" s="113" t="str">
        <f>IF(juveniles!D33&gt;0,juveniles!D33,"")</f>
        <v/>
      </c>
      <c r="AF3" s="113" t="str">
        <f>IF(juveniles!D34&gt;0,juveniles!D34,"")</f>
        <v/>
      </c>
      <c r="AG3" s="112" t="str">
        <f>IF(juveniles!D35&gt;0,juveniles!D35,"")</f>
        <v/>
      </c>
      <c r="AH3" s="113" t="str">
        <f>IF(juveniles!D37&gt;0,juveniles!D37,"")</f>
        <v/>
      </c>
      <c r="AI3" s="113" t="str">
        <f>IF(juveniles!D38&gt;0,juveniles!D38,"")</f>
        <v/>
      </c>
      <c r="AJ3" s="112" t="str">
        <f>IF(juveniles!D39&gt;0,juveniles!D39,"")</f>
        <v/>
      </c>
      <c r="AK3" s="113" t="str">
        <f>IF(juveniles!D41&gt;0,juveniles!D41,"")</f>
        <v/>
      </c>
      <c r="AL3" s="111" t="str">
        <f>IF(juveniles!D42&gt;0,juveniles!D42,"")</f>
        <v/>
      </c>
      <c r="AM3" s="112" t="str">
        <f>IF(juveniles!D43&gt;0,juveniles!D43,"")</f>
        <v/>
      </c>
      <c r="AN3" s="111" t="str">
        <f>IF(juveniles!D45&gt;0,juveniles!D45,"")</f>
        <v/>
      </c>
      <c r="AO3" s="111" t="str">
        <f>IF(juveniles!D46&gt;0,juveniles!D46,"")</f>
        <v/>
      </c>
      <c r="AP3" s="112" t="str">
        <f>IF(juveniles!D47&gt;0,juveniles!D47,"")</f>
        <v/>
      </c>
    </row>
    <row r="4" spans="1:42" ht="25.5" x14ac:dyDescent="0.2">
      <c r="A4" s="63" t="str">
        <f t="shared" si="0"/>
        <v>Echiniscus perarmatus</v>
      </c>
      <c r="B4" s="79" t="str">
        <f t="shared" si="0"/>
        <v>ZA.214+362</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4" t="str">
        <f>IF(juveniles!F12&gt;0,juveniles!F12,"")</f>
        <v/>
      </c>
      <c r="M4" s="115"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IF(juveniles!F20&gt;0,juveniles!F20,"")</f>
        <v/>
      </c>
      <c r="T4" s="113" t="str">
        <f>IF(juveniles!F21&gt;0,juveniles!F21,"")</f>
        <v/>
      </c>
      <c r="U4" s="113" t="str">
        <f>IF(juveniles!F22&gt;0,juveniles!F22,"")</f>
        <v/>
      </c>
      <c r="V4" s="113" t="str">
        <f>IF(juveniles!F23&gt;0,juveniles!F23,"")</f>
        <v/>
      </c>
      <c r="W4" s="113" t="str">
        <f>IF(juveniles!F24&gt;0,juveniles!F24,"")</f>
        <v/>
      </c>
      <c r="X4" s="113" t="str">
        <f>IF(juveniles!F25&gt;0,juveniles!F25,"")</f>
        <v/>
      </c>
      <c r="Y4" s="113" t="str">
        <f>IF(juveniles!F26&gt;0,juveniles!F26,"")</f>
        <v/>
      </c>
      <c r="Z4" s="113" t="str">
        <f>IF(juveniles!F27&gt;0,juveniles!F27,"")</f>
        <v/>
      </c>
      <c r="AA4" s="113" t="str">
        <f>IF(juveniles!F28&gt;0,juveniles!F28,"")</f>
        <v/>
      </c>
      <c r="AB4" s="113" t="str">
        <f>IF(juveniles!F29&gt;0,juveniles!F29,"")</f>
        <v/>
      </c>
      <c r="AC4" s="113" t="str">
        <f>IF(juveniles!F30&gt;0,juveniles!F30,"")</f>
        <v/>
      </c>
      <c r="AD4" s="113" t="str">
        <f>IF(juveniles!F31&gt;0,juveniles!F31,"")</f>
        <v/>
      </c>
      <c r="AE4" s="113" t="str">
        <f>IF(juveniles!F33&gt;0,juveniles!F33,"")</f>
        <v/>
      </c>
      <c r="AF4" s="113" t="str">
        <f>IF(juveniles!F34&gt;0,juveniles!F34,"")</f>
        <v/>
      </c>
      <c r="AG4" s="112" t="str">
        <f>IF(juveniles!F35&gt;0,juveniles!F35,"")</f>
        <v/>
      </c>
      <c r="AH4" s="113" t="str">
        <f>IF(juveniles!F37&gt;0,juveniles!F37,"")</f>
        <v/>
      </c>
      <c r="AI4" s="113" t="str">
        <f>IF(juveniles!F38&gt;0,juveniles!F38,"")</f>
        <v/>
      </c>
      <c r="AJ4" s="112" t="str">
        <f>IF(juveniles!F39&gt;0,juveniles!F39,"")</f>
        <v/>
      </c>
      <c r="AK4" s="113" t="str">
        <f>IF(juveniles!F41&gt;0,juveniles!F41,"")</f>
        <v/>
      </c>
      <c r="AL4" s="111" t="str">
        <f>IF(juveniles!F42&gt;0,juveniles!F42,"")</f>
        <v/>
      </c>
      <c r="AM4" s="112" t="str">
        <f>IF(juveniles!F43&gt;0,juveniles!F43,"")</f>
        <v/>
      </c>
      <c r="AN4" s="111" t="str">
        <f>IF(juveniles!F45&gt;0,juveniles!F45,"")</f>
        <v/>
      </c>
      <c r="AO4" s="111" t="str">
        <f>IF(juveniles!F46&gt;0,juveniles!F46,"")</f>
        <v/>
      </c>
      <c r="AP4" s="112" t="str">
        <f>IF(juveniles!F47&gt;0,juveniles!F47,"")</f>
        <v/>
      </c>
    </row>
    <row r="5" spans="1:42" ht="25.5" x14ac:dyDescent="0.2">
      <c r="A5" s="63" t="str">
        <f t="shared" si="0"/>
        <v>Echiniscus perarmatus</v>
      </c>
      <c r="B5" s="79" t="str">
        <f t="shared" si="0"/>
        <v>ZA.214+362</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4" t="str">
        <f>IF(juveniles!H12&gt;0,juveniles!H12,"")</f>
        <v/>
      </c>
      <c r="M5" s="115"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IF(juveniles!H20&gt;0,juveniles!H20,"")</f>
        <v/>
      </c>
      <c r="T5" s="113" t="str">
        <f>IF(juveniles!H21&gt;0,juveniles!H21,"")</f>
        <v/>
      </c>
      <c r="U5" s="113" t="str">
        <f>IF(juveniles!H22&gt;0,juveniles!H22,"")</f>
        <v/>
      </c>
      <c r="V5" s="113" t="str">
        <f>IF(juveniles!H23&gt;0,juveniles!H23,"")</f>
        <v/>
      </c>
      <c r="W5" s="113" t="str">
        <f>IF(juveniles!H24&gt;0,juveniles!H24,"")</f>
        <v/>
      </c>
      <c r="X5" s="113" t="str">
        <f>IF(juveniles!H25&gt;0,juveniles!H25,"")</f>
        <v/>
      </c>
      <c r="Y5" s="113" t="str">
        <f>IF(juveniles!H26&gt;0,juveniles!H26,"")</f>
        <v/>
      </c>
      <c r="Z5" s="113" t="str">
        <f>IF(juveniles!H27&gt;0,juveniles!H27,"")</f>
        <v/>
      </c>
      <c r="AA5" s="113" t="str">
        <f>IF(juveniles!H28&gt;0,juveniles!H28,"")</f>
        <v/>
      </c>
      <c r="AB5" s="113" t="str">
        <f>IF(juveniles!H29&gt;0,juveniles!H29,"")</f>
        <v/>
      </c>
      <c r="AC5" s="113" t="str">
        <f>IF(juveniles!H30&gt;0,juveniles!H30,"")</f>
        <v/>
      </c>
      <c r="AD5" s="113" t="str">
        <f>IF(juveniles!H31&gt;0,juveniles!H31,"")</f>
        <v/>
      </c>
      <c r="AE5" s="113" t="str">
        <f>IF(juveniles!H33&gt;0,juveniles!H33,"")</f>
        <v/>
      </c>
      <c r="AF5" s="113" t="str">
        <f>IF(juveniles!H34&gt;0,juveniles!H34,"")</f>
        <v/>
      </c>
      <c r="AG5" s="112" t="str">
        <f>IF(juveniles!H35&gt;0,juveniles!H35,"")</f>
        <v/>
      </c>
      <c r="AH5" s="113" t="str">
        <f>IF(juveniles!H37&gt;0,juveniles!H37,"")</f>
        <v/>
      </c>
      <c r="AI5" s="113" t="str">
        <f>IF(juveniles!H38&gt;0,juveniles!H38,"")</f>
        <v/>
      </c>
      <c r="AJ5" s="112" t="str">
        <f>IF(juveniles!H39&gt;0,juveniles!H39,"")</f>
        <v/>
      </c>
      <c r="AK5" s="113" t="str">
        <f>IF(juveniles!H41&gt;0,juveniles!H41,"")</f>
        <v/>
      </c>
      <c r="AL5" s="111" t="str">
        <f>IF(juveniles!H42&gt;0,juveniles!H42,"")</f>
        <v/>
      </c>
      <c r="AM5" s="112" t="str">
        <f>IF(juveniles!H43&gt;0,juveniles!H43,"")</f>
        <v/>
      </c>
      <c r="AN5" s="111" t="str">
        <f>IF(juveniles!H45&gt;0,juveniles!H45,"")</f>
        <v/>
      </c>
      <c r="AO5" s="111" t="str">
        <f>IF(juveniles!H46&gt;0,juveniles!H46,"")</f>
        <v/>
      </c>
      <c r="AP5" s="112" t="str">
        <f>IF(juveniles!H47&gt;0,juveniles!H47,"")</f>
        <v/>
      </c>
    </row>
    <row r="6" spans="1:42" ht="25.5" x14ac:dyDescent="0.2">
      <c r="A6" s="63" t="str">
        <f t="shared" si="0"/>
        <v>Echiniscus perarmatus</v>
      </c>
      <c r="B6" s="79" t="str">
        <f t="shared" si="0"/>
        <v>ZA.214+362</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4" t="str">
        <f>IF(juveniles!J12&gt;0,juveniles!J12,"")</f>
        <v/>
      </c>
      <c r="M6" s="115"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IF(juveniles!J20&gt;0,juveniles!J20,"")</f>
        <v/>
      </c>
      <c r="T6" s="113" t="str">
        <f>IF(juveniles!J21&gt;0,juveniles!J21,"")</f>
        <v/>
      </c>
      <c r="U6" s="113" t="str">
        <f>IF(juveniles!J22&gt;0,juveniles!J22,"")</f>
        <v/>
      </c>
      <c r="V6" s="113" t="str">
        <f>IF(juveniles!J23&gt;0,juveniles!J23,"")</f>
        <v/>
      </c>
      <c r="W6" s="113" t="str">
        <f>IF(juveniles!J24&gt;0,juveniles!J24,"")</f>
        <v/>
      </c>
      <c r="X6" s="113" t="str">
        <f>IF(juveniles!J25&gt;0,juveniles!J25,"")</f>
        <v/>
      </c>
      <c r="Y6" s="113" t="str">
        <f>IF(juveniles!J26&gt;0,juveniles!J26,"")</f>
        <v/>
      </c>
      <c r="Z6" s="113" t="str">
        <f>IF(juveniles!J27&gt;0,juveniles!J27,"")</f>
        <v/>
      </c>
      <c r="AA6" s="113" t="str">
        <f>IF(juveniles!J28&gt;0,juveniles!J28,"")</f>
        <v/>
      </c>
      <c r="AB6" s="113" t="str">
        <f>IF(juveniles!J29&gt;0,juveniles!J29,"")</f>
        <v/>
      </c>
      <c r="AC6" s="113" t="str">
        <f>IF(juveniles!J30&gt;0,juveniles!J30,"")</f>
        <v/>
      </c>
      <c r="AD6" s="113" t="str">
        <f>IF(juveniles!J31&gt;0,juveniles!J31,"")</f>
        <v/>
      </c>
      <c r="AE6" s="113" t="str">
        <f>IF(juveniles!J33&gt;0,juveniles!J33,"")</f>
        <v/>
      </c>
      <c r="AF6" s="113" t="str">
        <f>IF(juveniles!J34&gt;0,juveniles!J34,"")</f>
        <v/>
      </c>
      <c r="AG6" s="112" t="str">
        <f>IF(juveniles!J35&gt;0,juveniles!J35,"")</f>
        <v/>
      </c>
      <c r="AH6" s="113" t="str">
        <f>IF(juveniles!J37&gt;0,juveniles!J37,"")</f>
        <v/>
      </c>
      <c r="AI6" s="113" t="str">
        <f>IF(juveniles!J38&gt;0,juveniles!J38,"")</f>
        <v/>
      </c>
      <c r="AJ6" s="112" t="str">
        <f>IF(juveniles!J39&gt;0,juveniles!J39,"")</f>
        <v/>
      </c>
      <c r="AK6" s="113" t="str">
        <f>IF(juveniles!J41&gt;0,juveniles!J41,"")</f>
        <v/>
      </c>
      <c r="AL6" s="111" t="str">
        <f>IF(juveniles!J42&gt;0,juveniles!J42,"")</f>
        <v/>
      </c>
      <c r="AM6" s="112" t="str">
        <f>IF(juveniles!J43&gt;0,juveniles!J43,"")</f>
        <v/>
      </c>
      <c r="AN6" s="111" t="str">
        <f>IF(juveniles!J45&gt;0,juveniles!J45,"")</f>
        <v/>
      </c>
      <c r="AO6" s="111" t="str">
        <f>IF(juveniles!J46&gt;0,juveniles!J46,"")</f>
        <v/>
      </c>
      <c r="AP6" s="112" t="str">
        <f>IF(juveniles!J47&gt;0,juveniles!J47,"")</f>
        <v/>
      </c>
    </row>
    <row r="7" spans="1:42" ht="25.5" x14ac:dyDescent="0.2">
      <c r="A7" s="63" t="str">
        <f t="shared" si="0"/>
        <v>Echiniscus perarmatus</v>
      </c>
      <c r="B7" s="79" t="str">
        <f t="shared" si="0"/>
        <v>ZA.214+362</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4" t="str">
        <f>IF(juveniles!L12&gt;0,juveniles!L12,"")</f>
        <v/>
      </c>
      <c r="M7" s="115"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IF(juveniles!L22&gt;0,juveniles!L22,"")</f>
        <v/>
      </c>
      <c r="V7" s="113" t="str">
        <f>IF(juveniles!L23&gt;0,juveniles!L23,"")</f>
        <v/>
      </c>
      <c r="W7" s="113" t="str">
        <f>IF(juveniles!L24&gt;0,juveniles!L24,"")</f>
        <v/>
      </c>
      <c r="X7" s="113" t="str">
        <f>IF(juveniles!L25&gt;0,juveniles!L25,"")</f>
        <v/>
      </c>
      <c r="Y7" s="113" t="str">
        <f>IF(juveniles!L26&gt;0,juveniles!L26,"")</f>
        <v/>
      </c>
      <c r="Z7" s="113" t="str">
        <f>IF(juveniles!L27&gt;0,juveniles!L27,"")</f>
        <v/>
      </c>
      <c r="AA7" s="113" t="str">
        <f>IF(juveniles!L28&gt;0,juveniles!L28,"")</f>
        <v/>
      </c>
      <c r="AB7" s="113" t="str">
        <f>IF(juveniles!L29&gt;0,juveniles!L29,"")</f>
        <v/>
      </c>
      <c r="AC7" s="113" t="str">
        <f>IF(juveniles!L30&gt;0,juveniles!L30,"")</f>
        <v/>
      </c>
      <c r="AD7" s="113" t="str">
        <f>IF(juveniles!L31&gt;0,juveniles!L31,"")</f>
        <v/>
      </c>
      <c r="AE7" s="113" t="str">
        <f>IF(juveniles!L33&gt;0,juveniles!L33,"")</f>
        <v/>
      </c>
      <c r="AF7" s="113" t="str">
        <f>IF(juveniles!L34&gt;0,juveniles!L34,"")</f>
        <v/>
      </c>
      <c r="AG7" s="112" t="str">
        <f>IF(juveniles!L35&gt;0,juveniles!L35,"")</f>
        <v/>
      </c>
      <c r="AH7" s="113" t="str">
        <f>IF(juveniles!L37&gt;0,juveniles!L37,"")</f>
        <v/>
      </c>
      <c r="AI7" s="113" t="str">
        <f>IF(juveniles!L38&gt;0,juveniles!L38,"")</f>
        <v/>
      </c>
      <c r="AJ7" s="112" t="str">
        <f>IF(juveniles!L39&gt;0,juveniles!L39,"")</f>
        <v/>
      </c>
      <c r="AK7" s="113" t="str">
        <f>IF(juveniles!L41&gt;0,juveniles!L41,"")</f>
        <v/>
      </c>
      <c r="AL7" s="111" t="str">
        <f>IF(juveniles!L42&gt;0,juveniles!L42,"")</f>
        <v/>
      </c>
      <c r="AM7" s="112" t="str">
        <f>IF(juveniles!L43&gt;0,juveniles!L43,"")</f>
        <v/>
      </c>
      <c r="AN7" s="111" t="str">
        <f>IF(juveniles!L45&gt;0,juveniles!L45,"")</f>
        <v/>
      </c>
      <c r="AO7" s="111" t="str">
        <f>IF(juveniles!L46&gt;0,juveniles!L46,"")</f>
        <v/>
      </c>
      <c r="AP7" s="112" t="str">
        <f>IF(juveniles!L47&gt;0,juveniles!L47,"")</f>
        <v/>
      </c>
    </row>
    <row r="8" spans="1:42" ht="25.5" x14ac:dyDescent="0.2">
      <c r="A8" s="63" t="str">
        <f t="shared" si="0"/>
        <v>Echiniscus perarmatus</v>
      </c>
      <c r="B8" s="79" t="str">
        <f t="shared" si="0"/>
        <v>ZA.214+362</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4" t="str">
        <f>IF(juveniles!N12&gt;0,juveniles!N12,"")</f>
        <v/>
      </c>
      <c r="M8" s="115"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IF(juveniles!N22&gt;0,juveniles!N22,"")</f>
        <v/>
      </c>
      <c r="V8" s="113" t="str">
        <f>IF(juveniles!N23&gt;0,juveniles!N23,"")</f>
        <v/>
      </c>
      <c r="W8" s="113" t="str">
        <f>IF(juveniles!N24&gt;0,juveniles!N24,"")</f>
        <v/>
      </c>
      <c r="X8" s="113" t="str">
        <f>IF(juveniles!N25&gt;0,juveniles!N25,"")</f>
        <v/>
      </c>
      <c r="Y8" s="113" t="str">
        <f>IF(juveniles!N26&gt;0,juveniles!N26,"")</f>
        <v/>
      </c>
      <c r="Z8" s="113" t="str">
        <f>IF(juveniles!N27&gt;0,juveniles!N27,"")</f>
        <v/>
      </c>
      <c r="AA8" s="113" t="str">
        <f>IF(juveniles!N28&gt;0,juveniles!N28,"")</f>
        <v/>
      </c>
      <c r="AB8" s="113" t="str">
        <f>IF(juveniles!N29&gt;0,juveniles!N29,"")</f>
        <v/>
      </c>
      <c r="AC8" s="113" t="str">
        <f>IF(juveniles!N30&gt;0,juveniles!N30,"")</f>
        <v/>
      </c>
      <c r="AD8" s="113" t="str">
        <f>IF(juveniles!N31&gt;0,juveniles!N31,"")</f>
        <v/>
      </c>
      <c r="AE8" s="113" t="str">
        <f>IF(juveniles!N33&gt;0,juveniles!N33,"")</f>
        <v/>
      </c>
      <c r="AF8" s="113" t="str">
        <f>IF(juveniles!N34&gt;0,juveniles!N34,"")</f>
        <v/>
      </c>
      <c r="AG8" s="112" t="str">
        <f>IF(juveniles!N35&gt;0,juveniles!N35,"")</f>
        <v/>
      </c>
      <c r="AH8" s="113" t="str">
        <f>IF(juveniles!N37&gt;0,juveniles!N37,"")</f>
        <v/>
      </c>
      <c r="AI8" s="113" t="str">
        <f>IF(juveniles!N38&gt;0,juveniles!N38,"")</f>
        <v/>
      </c>
      <c r="AJ8" s="112" t="str">
        <f>IF(juveniles!N39&gt;0,juveniles!N39,"")</f>
        <v/>
      </c>
      <c r="AK8" s="113" t="str">
        <f>IF(juveniles!N41&gt;0,juveniles!N41,"")</f>
        <v/>
      </c>
      <c r="AL8" s="111" t="str">
        <f>IF(juveniles!N42&gt;0,juveniles!N42,"")</f>
        <v/>
      </c>
      <c r="AM8" s="112" t="str">
        <f>IF(juveniles!N43&gt;0,juveniles!N43,"")</f>
        <v/>
      </c>
      <c r="AN8" s="111" t="str">
        <f>IF(juveniles!N45&gt;0,juveniles!N45,"")</f>
        <v/>
      </c>
      <c r="AO8" s="111" t="str">
        <f>IF(juveniles!N46&gt;0,juveniles!N46,"")</f>
        <v/>
      </c>
      <c r="AP8" s="112" t="str">
        <f>IF(juveniles!N47&gt;0,juveniles!N47,"")</f>
        <v/>
      </c>
    </row>
    <row r="9" spans="1:42" ht="25.5" x14ac:dyDescent="0.2">
      <c r="A9" s="63" t="str">
        <f t="shared" si="0"/>
        <v>Echiniscus perarmatus</v>
      </c>
      <c r="B9" s="79" t="str">
        <f t="shared" si="0"/>
        <v>ZA.214+362</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4" t="str">
        <f>IF(juveniles!P12&gt;0,juveniles!P12,"")</f>
        <v/>
      </c>
      <c r="M9" s="115"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IF(juveniles!P22&gt;0,juveniles!P22,"")</f>
        <v/>
      </c>
      <c r="V9" s="113" t="str">
        <f>IF(juveniles!P23&gt;0,juveniles!P23,"")</f>
        <v/>
      </c>
      <c r="W9" s="113" t="str">
        <f>IF(juveniles!P24&gt;0,juveniles!P24,"")</f>
        <v/>
      </c>
      <c r="X9" s="113" t="str">
        <f>IF(juveniles!P25&gt;0,juveniles!P25,"")</f>
        <v/>
      </c>
      <c r="Y9" s="113" t="str">
        <f>IF(juveniles!P26&gt;0,juveniles!P26,"")</f>
        <v/>
      </c>
      <c r="Z9" s="113" t="str">
        <f>IF(juveniles!P27&gt;0,juveniles!P27,"")</f>
        <v/>
      </c>
      <c r="AA9" s="113" t="str">
        <f>IF(juveniles!P28&gt;0,juveniles!P28,"")</f>
        <v/>
      </c>
      <c r="AB9" s="113" t="str">
        <f>IF(juveniles!P29&gt;0,juveniles!P29,"")</f>
        <v/>
      </c>
      <c r="AC9" s="113" t="str">
        <f>IF(juveniles!P30&gt;0,juveniles!P30,"")</f>
        <v/>
      </c>
      <c r="AD9" s="113" t="str">
        <f>IF(juveniles!P31&gt;0,juveniles!P31,"")</f>
        <v/>
      </c>
      <c r="AE9" s="113" t="str">
        <f>IF(juveniles!P33&gt;0,juveniles!P33,"")</f>
        <v/>
      </c>
      <c r="AF9" s="113" t="str">
        <f>IF(juveniles!P34&gt;0,juveniles!P34,"")</f>
        <v/>
      </c>
      <c r="AG9" s="112" t="str">
        <f>IF(juveniles!P35&gt;0,juveniles!P35,"")</f>
        <v/>
      </c>
      <c r="AH9" s="113" t="str">
        <f>IF(juveniles!P37&gt;0,juveniles!P37,"")</f>
        <v/>
      </c>
      <c r="AI9" s="113" t="str">
        <f>IF(juveniles!P38&gt;0,juveniles!P38,"")</f>
        <v/>
      </c>
      <c r="AJ9" s="112" t="str">
        <f>IF(juveniles!P39&gt;0,juveniles!P39,"")</f>
        <v/>
      </c>
      <c r="AK9" s="113" t="str">
        <f>IF(juveniles!P41&gt;0,juveniles!P41,"")</f>
        <v/>
      </c>
      <c r="AL9" s="111" t="str">
        <f>IF(juveniles!P42&gt;0,juveniles!P42,"")</f>
        <v/>
      </c>
      <c r="AM9" s="112" t="str">
        <f>IF(juveniles!P43&gt;0,juveniles!P43,"")</f>
        <v/>
      </c>
      <c r="AN9" s="111" t="str">
        <f>IF(juveniles!P45&gt;0,juveniles!P45,"")</f>
        <v/>
      </c>
      <c r="AO9" s="111" t="str">
        <f>IF(juveniles!P46&gt;0,juveniles!P46,"")</f>
        <v/>
      </c>
      <c r="AP9" s="112" t="str">
        <f>IF(juveniles!P47&gt;0,juveniles!P47,"")</f>
        <v/>
      </c>
    </row>
    <row r="10" spans="1:42" ht="25.5" x14ac:dyDescent="0.2">
      <c r="A10" s="63" t="str">
        <f t="shared" si="0"/>
        <v>Echiniscus perarmatus</v>
      </c>
      <c r="B10" s="79" t="str">
        <f t="shared" si="0"/>
        <v>ZA.214+362</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4" t="str">
        <f>IF(juveniles!R12&gt;0,juveniles!R12,"")</f>
        <v/>
      </c>
      <c r="M10" s="115"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IF(juveniles!R22&gt;0,juveniles!R22,"")</f>
        <v/>
      </c>
      <c r="V10" s="113" t="str">
        <f>IF(juveniles!R23&gt;0,juveniles!R23,"")</f>
        <v/>
      </c>
      <c r="W10" s="113" t="str">
        <f>IF(juveniles!R24&gt;0,juveniles!R24,"")</f>
        <v/>
      </c>
      <c r="X10" s="113" t="str">
        <f>IF(juveniles!R25&gt;0,juveniles!R25,"")</f>
        <v/>
      </c>
      <c r="Y10" s="113" t="str">
        <f>IF(juveniles!R26&gt;0,juveniles!R26,"")</f>
        <v/>
      </c>
      <c r="Z10" s="113" t="str">
        <f>IF(juveniles!R27&gt;0,juveniles!R27,"")</f>
        <v/>
      </c>
      <c r="AA10" s="113" t="str">
        <f>IF(juveniles!R28&gt;0,juveniles!R28,"")</f>
        <v/>
      </c>
      <c r="AB10" s="113" t="str">
        <f>IF(juveniles!R29&gt;0,juveniles!R29,"")</f>
        <v/>
      </c>
      <c r="AC10" s="113" t="str">
        <f>IF(juveniles!R30&gt;0,juveniles!R30,"")</f>
        <v/>
      </c>
      <c r="AD10" s="113" t="str">
        <f>IF(juveniles!R31&gt;0,juveniles!R31,"")</f>
        <v/>
      </c>
      <c r="AE10" s="113" t="str">
        <f>IF(juveniles!R33&gt;0,juveniles!R33,"")</f>
        <v/>
      </c>
      <c r="AF10" s="113" t="str">
        <f>IF(juveniles!R34&gt;0,juveniles!R34,"")</f>
        <v/>
      </c>
      <c r="AG10" s="112" t="str">
        <f>IF(juveniles!R35&gt;0,juveniles!R35,"")</f>
        <v/>
      </c>
      <c r="AH10" s="113" t="str">
        <f>IF(juveniles!R37&gt;0,juveniles!R37,"")</f>
        <v/>
      </c>
      <c r="AI10" s="113" t="str">
        <f>IF(juveniles!R38&gt;0,juveniles!R38,"")</f>
        <v/>
      </c>
      <c r="AJ10" s="112" t="str">
        <f>IF(juveniles!R39&gt;0,juveniles!R39,"")</f>
        <v/>
      </c>
      <c r="AK10" s="113" t="str">
        <f>IF(juveniles!R41&gt;0,juveniles!R41,"")</f>
        <v/>
      </c>
      <c r="AL10" s="111" t="str">
        <f>IF(juveniles!R42&gt;0,juveniles!R42,"")</f>
        <v/>
      </c>
      <c r="AM10" s="112" t="str">
        <f>IF(juveniles!R43&gt;0,juveniles!R43,"")</f>
        <v/>
      </c>
      <c r="AN10" s="111" t="str">
        <f>IF(juveniles!R45&gt;0,juveniles!R45,"")</f>
        <v/>
      </c>
      <c r="AO10" s="111" t="str">
        <f>IF(juveniles!R46&gt;0,juveniles!R46,"")</f>
        <v/>
      </c>
      <c r="AP10" s="112" t="str">
        <f>IF(juveniles!R47&gt;0,juveniles!R47,"")</f>
        <v/>
      </c>
    </row>
    <row r="11" spans="1:42" ht="25.5" x14ac:dyDescent="0.2">
      <c r="A11" s="63" t="str">
        <f t="shared" si="0"/>
        <v>Echiniscus perarmatus</v>
      </c>
      <c r="B11" s="79" t="str">
        <f t="shared" si="0"/>
        <v>ZA.214+362</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4" t="str">
        <f>IF(juveniles!T12&gt;0,juveniles!T12,"")</f>
        <v/>
      </c>
      <c r="M11" s="115"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IF(juveniles!T22&gt;0,juveniles!T22,"")</f>
        <v/>
      </c>
      <c r="V11" s="113" t="str">
        <f>IF(juveniles!T23&gt;0,juveniles!T23,"")</f>
        <v/>
      </c>
      <c r="W11" s="113" t="str">
        <f>IF(juveniles!T24&gt;0,juveniles!T24,"")</f>
        <v/>
      </c>
      <c r="X11" s="113" t="str">
        <f>IF(juveniles!T25&gt;0,juveniles!T25,"")</f>
        <v/>
      </c>
      <c r="Y11" s="113" t="str">
        <f>IF(juveniles!T26&gt;0,juveniles!T26,"")</f>
        <v/>
      </c>
      <c r="Z11" s="113" t="str">
        <f>IF(juveniles!T27&gt;0,juveniles!T27,"")</f>
        <v/>
      </c>
      <c r="AA11" s="113" t="str">
        <f>IF(juveniles!T28&gt;0,juveniles!T28,"")</f>
        <v/>
      </c>
      <c r="AB11" s="113" t="str">
        <f>IF(juveniles!T29&gt;0,juveniles!T29,"")</f>
        <v/>
      </c>
      <c r="AC11" s="113" t="str">
        <f>IF(juveniles!T30&gt;0,juveniles!T30,"")</f>
        <v/>
      </c>
      <c r="AD11" s="113" t="str">
        <f>IF(juveniles!T31&gt;0,juveniles!T31,"")</f>
        <v/>
      </c>
      <c r="AE11" s="113" t="str">
        <f>IF(juveniles!T33&gt;0,juveniles!T33,"")</f>
        <v/>
      </c>
      <c r="AF11" s="113" t="str">
        <f>IF(juveniles!T34&gt;0,juveniles!T34,"")</f>
        <v/>
      </c>
      <c r="AG11" s="112" t="str">
        <f>IF(juveniles!T35&gt;0,juveniles!T35,"")</f>
        <v/>
      </c>
      <c r="AH11" s="113" t="str">
        <f>IF(juveniles!T37&gt;0,juveniles!T37,"")</f>
        <v/>
      </c>
      <c r="AI11" s="113" t="str">
        <f>IF(juveniles!T38&gt;0,juveniles!T38,"")</f>
        <v/>
      </c>
      <c r="AJ11" s="112" t="str">
        <f>IF(juveniles!T39&gt;0,juveniles!T39,"")</f>
        <v/>
      </c>
      <c r="AK11" s="113" t="str">
        <f>IF(juveniles!T41&gt;0,juveniles!T41,"")</f>
        <v/>
      </c>
      <c r="AL11" s="111" t="str">
        <f>IF(juveniles!T42&gt;0,juveniles!T42,"")</f>
        <v/>
      </c>
      <c r="AM11" s="112" t="str">
        <f>IF(juveniles!T43&gt;0,juveniles!T43,"")</f>
        <v/>
      </c>
      <c r="AN11" s="111" t="str">
        <f>IF(juveniles!T45&gt;0,juveniles!T45,"")</f>
        <v/>
      </c>
      <c r="AO11" s="111" t="str">
        <f>IF(juveniles!T46&gt;0,juveniles!T46,"")</f>
        <v/>
      </c>
      <c r="AP11" s="112" t="str">
        <f>IF(juveniles!T47&gt;0,juveniles!T47,"")</f>
        <v/>
      </c>
    </row>
    <row r="12" spans="1:42" ht="25.5" x14ac:dyDescent="0.2">
      <c r="A12" s="63" t="str">
        <f t="shared" si="0"/>
        <v>Echiniscus perarmatus</v>
      </c>
      <c r="B12" s="79" t="str">
        <f t="shared" si="0"/>
        <v>ZA.214+362</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4" t="str">
        <f>IF(juveniles!V12&gt;0,juveniles!V12,"")</f>
        <v/>
      </c>
      <c r="M12" s="115"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IF(juveniles!V22&gt;0,juveniles!V22,"")</f>
        <v/>
      </c>
      <c r="V12" s="113" t="str">
        <f>IF(juveniles!V23&gt;0,juveniles!V23,"")</f>
        <v/>
      </c>
      <c r="W12" s="113" t="str">
        <f>IF(juveniles!V24&gt;0,juveniles!V24,"")</f>
        <v/>
      </c>
      <c r="X12" s="113" t="str">
        <f>IF(juveniles!V25&gt;0,juveniles!V25,"")</f>
        <v/>
      </c>
      <c r="Y12" s="113" t="str">
        <f>IF(juveniles!V26&gt;0,juveniles!V26,"")</f>
        <v/>
      </c>
      <c r="Z12" s="113" t="str">
        <f>IF(juveniles!V27&gt;0,juveniles!V27,"")</f>
        <v/>
      </c>
      <c r="AA12" s="113" t="str">
        <f>IF(juveniles!V28&gt;0,juveniles!V28,"")</f>
        <v/>
      </c>
      <c r="AB12" s="113" t="str">
        <f>IF(juveniles!V29&gt;0,juveniles!V29,"")</f>
        <v/>
      </c>
      <c r="AC12" s="113" t="str">
        <f>IF(juveniles!V30&gt;0,juveniles!V30,"")</f>
        <v/>
      </c>
      <c r="AD12" s="113" t="str">
        <f>IF(juveniles!V31&gt;0,juveniles!V31,"")</f>
        <v/>
      </c>
      <c r="AE12" s="113" t="str">
        <f>IF(juveniles!V33&gt;0,juveniles!V33,"")</f>
        <v/>
      </c>
      <c r="AF12" s="113" t="str">
        <f>IF(juveniles!V34&gt;0,juveniles!V34,"")</f>
        <v/>
      </c>
      <c r="AG12" s="112" t="str">
        <f>IF(juveniles!V35&gt;0,juveniles!V35,"")</f>
        <v/>
      </c>
      <c r="AH12" s="113" t="str">
        <f>IF(juveniles!V37&gt;0,juveniles!V37,"")</f>
        <v/>
      </c>
      <c r="AI12" s="113" t="str">
        <f>IF(juveniles!V38&gt;0,juveniles!V38,"")</f>
        <v/>
      </c>
      <c r="AJ12" s="112" t="str">
        <f>IF(juveniles!V39&gt;0,juveniles!V39,"")</f>
        <v/>
      </c>
      <c r="AK12" s="113" t="str">
        <f>IF(juveniles!V41&gt;0,juveniles!V41,"")</f>
        <v/>
      </c>
      <c r="AL12" s="111" t="str">
        <f>IF(juveniles!V42&gt;0,juveniles!V42,"")</f>
        <v/>
      </c>
      <c r="AM12" s="112" t="str">
        <f>IF(juveniles!V43&gt;0,juveniles!V43,"")</f>
        <v/>
      </c>
      <c r="AN12" s="111" t="str">
        <f>IF(juveniles!V45&gt;0,juveniles!V45,"")</f>
        <v/>
      </c>
      <c r="AO12" s="111" t="str">
        <f>IF(juveniles!V46&gt;0,juveniles!V46,"")</f>
        <v/>
      </c>
      <c r="AP12" s="112" t="str">
        <f>IF(juveniles!V47&gt;0,juveniles!V47,"")</f>
        <v/>
      </c>
    </row>
    <row r="13" spans="1:42" ht="25.5" x14ac:dyDescent="0.2">
      <c r="A13" s="63" t="str">
        <f t="shared" si="0"/>
        <v>Echiniscus perarmatus</v>
      </c>
      <c r="B13" s="79" t="str">
        <f t="shared" si="0"/>
        <v>ZA.214+362</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4" t="str">
        <f>IF(juveniles!X12&gt;0,juveniles!X12,"")</f>
        <v/>
      </c>
      <c r="M13" s="115"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IF(juveniles!X22&gt;0,juveniles!X22,"")</f>
        <v/>
      </c>
      <c r="V13" s="113" t="str">
        <f>IF(juveniles!X23&gt;0,juveniles!X23,"")</f>
        <v/>
      </c>
      <c r="W13" s="113" t="str">
        <f>IF(juveniles!X24&gt;0,juveniles!X24,"")</f>
        <v/>
      </c>
      <c r="X13" s="113" t="str">
        <f>IF(juveniles!X25&gt;0,juveniles!X25,"")</f>
        <v/>
      </c>
      <c r="Y13" s="113" t="str">
        <f>IF(juveniles!X26&gt;0,juveniles!X26,"")</f>
        <v/>
      </c>
      <c r="Z13" s="113" t="str">
        <f>IF(juveniles!X27&gt;0,juveniles!X27,"")</f>
        <v/>
      </c>
      <c r="AA13" s="113" t="str">
        <f>IF(juveniles!X28&gt;0,juveniles!X28,"")</f>
        <v/>
      </c>
      <c r="AB13" s="113" t="str">
        <f>IF(juveniles!X29&gt;0,juveniles!X29,"")</f>
        <v/>
      </c>
      <c r="AC13" s="113" t="str">
        <f>IF(juveniles!X30&gt;0,juveniles!X30,"")</f>
        <v/>
      </c>
      <c r="AD13" s="113" t="str">
        <f>IF(juveniles!X31&gt;0,juveniles!X31,"")</f>
        <v/>
      </c>
      <c r="AE13" s="113" t="str">
        <f>IF(juveniles!X33&gt;0,juveniles!X33,"")</f>
        <v/>
      </c>
      <c r="AF13" s="113" t="str">
        <f>IF(juveniles!X34&gt;0,juveniles!X34,"")</f>
        <v/>
      </c>
      <c r="AG13" s="112" t="str">
        <f>IF(juveniles!X35&gt;0,juveniles!X35,"")</f>
        <v/>
      </c>
      <c r="AH13" s="113" t="str">
        <f>IF(juveniles!X37&gt;0,juveniles!X37,"")</f>
        <v/>
      </c>
      <c r="AI13" s="113" t="str">
        <f>IF(juveniles!X38&gt;0,juveniles!X38,"")</f>
        <v/>
      </c>
      <c r="AJ13" s="112" t="str">
        <f>IF(juveniles!X39&gt;0,juveniles!X39,"")</f>
        <v/>
      </c>
      <c r="AK13" s="113" t="str">
        <f>IF(juveniles!X41&gt;0,juveniles!X41,"")</f>
        <v/>
      </c>
      <c r="AL13" s="111" t="str">
        <f>IF(juveniles!X42&gt;0,juveniles!X42,"")</f>
        <v/>
      </c>
      <c r="AM13" s="112" t="str">
        <f>IF(juveniles!X43&gt;0,juveniles!X43,"")</f>
        <v/>
      </c>
      <c r="AN13" s="111" t="str">
        <f>IF(juveniles!X45&gt;0,juveniles!X45,"")</f>
        <v/>
      </c>
      <c r="AO13" s="111" t="str">
        <f>IF(juveniles!X46&gt;0,juveniles!X46,"")</f>
        <v/>
      </c>
      <c r="AP13" s="112" t="str">
        <f>IF(juveniles!X47&gt;0,juveniles!X47,"")</f>
        <v/>
      </c>
    </row>
    <row r="14" spans="1:42" ht="25.5" x14ac:dyDescent="0.2">
      <c r="A14" s="63" t="str">
        <f t="shared" si="0"/>
        <v>Echiniscus perarmatus</v>
      </c>
      <c r="B14" s="79" t="str">
        <f t="shared" si="0"/>
        <v>ZA.214+362</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4" t="str">
        <f>IF(juveniles!Z12&gt;0,juveniles!Z12,"")</f>
        <v/>
      </c>
      <c r="M14" s="115"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IF(juveniles!Z22&gt;0,juveniles!Z22,"")</f>
        <v/>
      </c>
      <c r="V14" s="113" t="str">
        <f>IF(juveniles!Z23&gt;0,juveniles!Z23,"")</f>
        <v/>
      </c>
      <c r="W14" s="113" t="str">
        <f>IF(juveniles!Z24&gt;0,juveniles!Z24,"")</f>
        <v/>
      </c>
      <c r="X14" s="113" t="str">
        <f>IF(juveniles!Z25&gt;0,juveniles!Z25,"")</f>
        <v/>
      </c>
      <c r="Y14" s="113" t="str">
        <f>IF(juveniles!Z26&gt;0,juveniles!Z26,"")</f>
        <v/>
      </c>
      <c r="Z14" s="113" t="str">
        <f>IF(juveniles!Z27&gt;0,juveniles!Z27,"")</f>
        <v/>
      </c>
      <c r="AA14" s="113" t="str">
        <f>IF(juveniles!Z28&gt;0,juveniles!Z28,"")</f>
        <v/>
      </c>
      <c r="AB14" s="113" t="str">
        <f>IF(juveniles!Z29&gt;0,juveniles!Z29,"")</f>
        <v/>
      </c>
      <c r="AC14" s="113" t="str">
        <f>IF(juveniles!Z30&gt;0,juveniles!Z30,"")</f>
        <v/>
      </c>
      <c r="AD14" s="113" t="str">
        <f>IF(juveniles!Z31&gt;0,juveniles!Z31,"")</f>
        <v/>
      </c>
      <c r="AE14" s="113" t="str">
        <f>IF(juveniles!Z33&gt;0,juveniles!Z33,"")</f>
        <v/>
      </c>
      <c r="AF14" s="113" t="str">
        <f>IF(juveniles!Z34&gt;0,juveniles!Z34,"")</f>
        <v/>
      </c>
      <c r="AG14" s="112" t="str">
        <f>IF(juveniles!Z35&gt;0,juveniles!Z35,"")</f>
        <v/>
      </c>
      <c r="AH14" s="113" t="str">
        <f>IF(juveniles!Z37&gt;0,juveniles!Z37,"")</f>
        <v/>
      </c>
      <c r="AI14" s="113" t="str">
        <f>IF(juveniles!Z38&gt;0,juveniles!Z38,"")</f>
        <v/>
      </c>
      <c r="AJ14" s="112" t="str">
        <f>IF(juveniles!Z39&gt;0,juveniles!Z39,"")</f>
        <v/>
      </c>
      <c r="AK14" s="113" t="str">
        <f>IF(juveniles!Z41&gt;0,juveniles!Z41,"")</f>
        <v/>
      </c>
      <c r="AL14" s="111" t="str">
        <f>IF(juveniles!Z42&gt;0,juveniles!Z42,"")</f>
        <v/>
      </c>
      <c r="AM14" s="112" t="str">
        <f>IF(juveniles!Z43&gt;0,juveniles!Z43,"")</f>
        <v/>
      </c>
      <c r="AN14" s="111" t="str">
        <f>IF(juveniles!Z45&gt;0,juveniles!Z45,"")</f>
        <v/>
      </c>
      <c r="AO14" s="111" t="str">
        <f>IF(juveniles!Z46&gt;0,juveniles!Z46,"")</f>
        <v/>
      </c>
      <c r="AP14" s="112" t="str">
        <f>IF(juveniles!Z47&gt;0,juveniles!Z47,"")</f>
        <v/>
      </c>
    </row>
    <row r="15" spans="1:42" ht="25.5" x14ac:dyDescent="0.2">
      <c r="A15" s="63" t="str">
        <f t="shared" si="0"/>
        <v>Echiniscus perarmatus</v>
      </c>
      <c r="B15" s="79" t="str">
        <f t="shared" si="0"/>
        <v>ZA.214+362</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4" t="str">
        <f>IF(juveniles!AB12&gt;0,juveniles!AB12,"")</f>
        <v/>
      </c>
      <c r="M15" s="115"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IF(juveniles!AB22&gt;0,juveniles!AB22,"")</f>
        <v/>
      </c>
      <c r="V15" s="113" t="str">
        <f>IF(juveniles!AB23&gt;0,juveniles!AB23,"")</f>
        <v/>
      </c>
      <c r="W15" s="113" t="str">
        <f>IF(juveniles!AB24&gt;0,juveniles!AB24,"")</f>
        <v/>
      </c>
      <c r="X15" s="113" t="str">
        <f>IF(juveniles!AB25&gt;0,juveniles!AB25,"")</f>
        <v/>
      </c>
      <c r="Y15" s="113" t="str">
        <f>IF(juveniles!AB26&gt;0,juveniles!AB26,"")</f>
        <v/>
      </c>
      <c r="Z15" s="113" t="str">
        <f>IF(juveniles!AB27&gt;0,juveniles!AB27,"")</f>
        <v/>
      </c>
      <c r="AA15" s="113" t="str">
        <f>IF(juveniles!AB28&gt;0,juveniles!AB28,"")</f>
        <v/>
      </c>
      <c r="AB15" s="113" t="str">
        <f>IF(juveniles!AB29&gt;0,juveniles!AB29,"")</f>
        <v/>
      </c>
      <c r="AC15" s="113" t="str">
        <f>IF(juveniles!AB30&gt;0,juveniles!AB30,"")</f>
        <v/>
      </c>
      <c r="AD15" s="113" t="str">
        <f>IF(juveniles!AB31&gt;0,juveniles!AB31,"")</f>
        <v/>
      </c>
      <c r="AE15" s="113" t="str">
        <f>IF(juveniles!AB33&gt;0,juveniles!AB33,"")</f>
        <v/>
      </c>
      <c r="AF15" s="113" t="str">
        <f>IF(juveniles!AB34&gt;0,juveniles!AB34,"")</f>
        <v/>
      </c>
      <c r="AG15" s="112" t="str">
        <f>IF(juveniles!AB35&gt;0,juveniles!AB35,"")</f>
        <v/>
      </c>
      <c r="AH15" s="113" t="str">
        <f>IF(juveniles!AB37&gt;0,juveniles!AB37,"")</f>
        <v/>
      </c>
      <c r="AI15" s="113" t="str">
        <f>IF(juveniles!AB38&gt;0,juveniles!AB38,"")</f>
        <v/>
      </c>
      <c r="AJ15" s="112" t="str">
        <f>IF(juveniles!AB39&gt;0,juveniles!AB39,"")</f>
        <v/>
      </c>
      <c r="AK15" s="113" t="str">
        <f>IF(juveniles!AB41&gt;0,juveniles!AB41,"")</f>
        <v/>
      </c>
      <c r="AL15" s="111" t="str">
        <f>IF(juveniles!AB42&gt;0,juveniles!AB42,"")</f>
        <v/>
      </c>
      <c r="AM15" s="112" t="str">
        <f>IF(juveniles!AB43&gt;0,juveniles!AB43,"")</f>
        <v/>
      </c>
      <c r="AN15" s="111" t="str">
        <f>IF(juveniles!AB45&gt;0,juveniles!AB45,"")</f>
        <v/>
      </c>
      <c r="AO15" s="111" t="str">
        <f>IF(juveniles!AB46&gt;0,juveniles!AB46,"")</f>
        <v/>
      </c>
      <c r="AP15" s="112" t="str">
        <f>IF(juveniles!AB47&gt;0,juveniles!AB47,"")</f>
        <v/>
      </c>
    </row>
    <row r="16" spans="1:42" ht="25.5" x14ac:dyDescent="0.2">
      <c r="A16" s="63" t="str">
        <f t="shared" si="0"/>
        <v>Echiniscus perarmatus</v>
      </c>
      <c r="B16" s="79" t="str">
        <f t="shared" si="0"/>
        <v>ZA.214+362</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4" t="str">
        <f>IF(juveniles!AD12&gt;0,juveniles!AD12,"")</f>
        <v/>
      </c>
      <c r="M16" s="115"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IF(juveniles!AD22&gt;0,juveniles!AD22,"")</f>
        <v/>
      </c>
      <c r="V16" s="113" t="str">
        <f>IF(juveniles!AD23&gt;0,juveniles!AD23,"")</f>
        <v/>
      </c>
      <c r="W16" s="113" t="str">
        <f>IF(juveniles!AD24&gt;0,juveniles!AD24,"")</f>
        <v/>
      </c>
      <c r="X16" s="113" t="str">
        <f>IF(juveniles!AD25&gt;0,juveniles!AD25,"")</f>
        <v/>
      </c>
      <c r="Y16" s="113" t="str">
        <f>IF(juveniles!AD26&gt;0,juveniles!AD26,"")</f>
        <v/>
      </c>
      <c r="Z16" s="113" t="str">
        <f>IF(juveniles!AD27&gt;0,juveniles!AD27,"")</f>
        <v/>
      </c>
      <c r="AA16" s="113" t="str">
        <f>IF(juveniles!AD28&gt;0,juveniles!AD28,"")</f>
        <v/>
      </c>
      <c r="AB16" s="113" t="str">
        <f>IF(juveniles!AD29&gt;0,juveniles!AD29,"")</f>
        <v/>
      </c>
      <c r="AC16" s="113" t="str">
        <f>IF(juveniles!AD30&gt;0,juveniles!AD30,"")</f>
        <v/>
      </c>
      <c r="AD16" s="113" t="str">
        <f>IF(juveniles!AD31&gt;0,juveniles!AD31,"")</f>
        <v/>
      </c>
      <c r="AE16" s="113" t="str">
        <f>IF(juveniles!AD33&gt;0,juveniles!AD33,"")</f>
        <v/>
      </c>
      <c r="AF16" s="113" t="str">
        <f>IF(juveniles!AD34&gt;0,juveniles!AD34,"")</f>
        <v/>
      </c>
      <c r="AG16" s="112" t="str">
        <f>IF(juveniles!AD35&gt;0,juveniles!AD35,"")</f>
        <v/>
      </c>
      <c r="AH16" s="113" t="str">
        <f>IF(juveniles!AD37&gt;0,juveniles!AD37,"")</f>
        <v/>
      </c>
      <c r="AI16" s="113" t="str">
        <f>IF(juveniles!AD38&gt;0,juveniles!AD38,"")</f>
        <v/>
      </c>
      <c r="AJ16" s="112" t="str">
        <f>IF(juveniles!AD39&gt;0,juveniles!AD39,"")</f>
        <v/>
      </c>
      <c r="AK16" s="113" t="str">
        <f>IF(juveniles!AD41&gt;0,juveniles!AD41,"")</f>
        <v/>
      </c>
      <c r="AL16" s="111" t="str">
        <f>IF(juveniles!AD42&gt;0,juveniles!AD42,"")</f>
        <v/>
      </c>
      <c r="AM16" s="112" t="str">
        <f>IF(juveniles!AD43&gt;0,juveniles!AD43,"")</f>
        <v/>
      </c>
      <c r="AN16" s="111" t="str">
        <f>IF(juveniles!AD45&gt;0,juveniles!AD45,"")</f>
        <v/>
      </c>
      <c r="AO16" s="111" t="str">
        <f>IF(juveniles!AD46&gt;0,juveniles!AD46,"")</f>
        <v/>
      </c>
      <c r="AP16" s="112" t="str">
        <f>IF(juveniles!AD47&gt;0,juveniles!AD47,"")</f>
        <v/>
      </c>
    </row>
    <row r="17" spans="1:42" ht="25.5" x14ac:dyDescent="0.2">
      <c r="A17" s="63" t="str">
        <f t="shared" si="0"/>
        <v>Echiniscus perarmatus</v>
      </c>
      <c r="B17" s="79" t="str">
        <f t="shared" si="0"/>
        <v>ZA.214+362</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4" t="str">
        <f>IF(juveniles!AF12&gt;0,juveniles!AF12,"")</f>
        <v/>
      </c>
      <c r="M17" s="115"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IF(juveniles!AF22&gt;0,juveniles!AF22,"")</f>
        <v/>
      </c>
      <c r="V17" s="113" t="str">
        <f>IF(juveniles!AF23&gt;0,juveniles!AF23,"")</f>
        <v/>
      </c>
      <c r="W17" s="113" t="str">
        <f>IF(juveniles!AF24&gt;0,juveniles!AF24,"")</f>
        <v/>
      </c>
      <c r="X17" s="113" t="str">
        <f>IF(juveniles!AF25&gt;0,juveniles!AF25,"")</f>
        <v/>
      </c>
      <c r="Y17" s="113" t="str">
        <f>IF(juveniles!AF26&gt;0,juveniles!AF26,"")</f>
        <v/>
      </c>
      <c r="Z17" s="113" t="str">
        <f>IF(juveniles!AF27&gt;0,juveniles!AF27,"")</f>
        <v/>
      </c>
      <c r="AA17" s="113" t="str">
        <f>IF(juveniles!AF28&gt;0,juveniles!AF28,"")</f>
        <v/>
      </c>
      <c r="AB17" s="113" t="str">
        <f>IF(juveniles!AF29&gt;0,juveniles!AF29,"")</f>
        <v/>
      </c>
      <c r="AC17" s="113" t="str">
        <f>IF(juveniles!AF30&gt;0,juveniles!AF30,"")</f>
        <v/>
      </c>
      <c r="AD17" s="113" t="str">
        <f>IF(juveniles!AF31&gt;0,juveniles!AF31,"")</f>
        <v/>
      </c>
      <c r="AE17" s="113" t="str">
        <f>IF(juveniles!AF33&gt;0,juveniles!AF33,"")</f>
        <v/>
      </c>
      <c r="AF17" s="113" t="str">
        <f>IF(juveniles!AF34&gt;0,juveniles!AF34,"")</f>
        <v/>
      </c>
      <c r="AG17" s="112" t="str">
        <f>IF(juveniles!AF35&gt;0,juveniles!AF35,"")</f>
        <v/>
      </c>
      <c r="AH17" s="113" t="str">
        <f>IF(juveniles!AF37&gt;0,juveniles!AF37,"")</f>
        <v/>
      </c>
      <c r="AI17" s="113" t="str">
        <f>IF(juveniles!AF38&gt;0,juveniles!AF38,"")</f>
        <v/>
      </c>
      <c r="AJ17" s="112" t="str">
        <f>IF(juveniles!AF39&gt;0,juveniles!AF39,"")</f>
        <v/>
      </c>
      <c r="AK17" s="113" t="str">
        <f>IF(juveniles!AF41&gt;0,juveniles!AF41,"")</f>
        <v/>
      </c>
      <c r="AL17" s="111" t="str">
        <f>IF(juveniles!AF42&gt;0,juveniles!AF42,"")</f>
        <v/>
      </c>
      <c r="AM17" s="112" t="str">
        <f>IF(juveniles!AF43&gt;0,juveniles!AF43,"")</f>
        <v/>
      </c>
      <c r="AN17" s="111" t="str">
        <f>IF(juveniles!AF45&gt;0,juveniles!AF45,"")</f>
        <v/>
      </c>
      <c r="AO17" s="111" t="str">
        <f>IF(juveniles!AF46&gt;0,juveniles!AF46,"")</f>
        <v/>
      </c>
      <c r="AP17" s="112" t="str">
        <f>IF(juveniles!AF47&gt;0,juveniles!AF47,"")</f>
        <v/>
      </c>
    </row>
    <row r="18" spans="1:42" ht="25.5" x14ac:dyDescent="0.2">
      <c r="A18" s="63" t="str">
        <f t="shared" si="0"/>
        <v>Echiniscus perarmatus</v>
      </c>
      <c r="B18" s="79" t="str">
        <f t="shared" si="0"/>
        <v>ZA.214+362</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4" t="str">
        <f>IF(juveniles!AH12&gt;0,juveniles!AH12,"")</f>
        <v/>
      </c>
      <c r="M18" s="115"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IF(juveniles!AH22&gt;0,juveniles!AH22,"")</f>
        <v/>
      </c>
      <c r="V18" s="113" t="str">
        <f>IF(juveniles!AH23&gt;0,juveniles!AH23,"")</f>
        <v/>
      </c>
      <c r="W18" s="113" t="str">
        <f>IF(juveniles!AH24&gt;0,juveniles!AH24,"")</f>
        <v/>
      </c>
      <c r="X18" s="113" t="str">
        <f>IF(juveniles!AH25&gt;0,juveniles!AH25,"")</f>
        <v/>
      </c>
      <c r="Y18" s="113" t="str">
        <f>IF(juveniles!AH26&gt;0,juveniles!AH26,"")</f>
        <v/>
      </c>
      <c r="Z18" s="113" t="str">
        <f>IF(juveniles!AH27&gt;0,juveniles!AH27,"")</f>
        <v/>
      </c>
      <c r="AA18" s="113" t="str">
        <f>IF(juveniles!AH28&gt;0,juveniles!AH28,"")</f>
        <v/>
      </c>
      <c r="AB18" s="113" t="str">
        <f>IF(juveniles!AH29&gt;0,juveniles!AH29,"")</f>
        <v/>
      </c>
      <c r="AC18" s="113" t="str">
        <f>IF(juveniles!AH30&gt;0,juveniles!AH30,"")</f>
        <v/>
      </c>
      <c r="AD18" s="113" t="str">
        <f>IF(juveniles!AH31&gt;0,juveniles!AH31,"")</f>
        <v/>
      </c>
      <c r="AE18" s="113" t="str">
        <f>IF(juveniles!AH33&gt;0,juveniles!AH33,"")</f>
        <v/>
      </c>
      <c r="AF18" s="113" t="str">
        <f>IF(juveniles!AH34&gt;0,juveniles!AH34,"")</f>
        <v/>
      </c>
      <c r="AG18" s="112" t="str">
        <f>IF(juveniles!AH35&gt;0,juveniles!AH35,"")</f>
        <v/>
      </c>
      <c r="AH18" s="113" t="str">
        <f>IF(juveniles!AH37&gt;0,juveniles!AH37,"")</f>
        <v/>
      </c>
      <c r="AI18" s="113" t="str">
        <f>IF(juveniles!AH38&gt;0,juveniles!AH38,"")</f>
        <v/>
      </c>
      <c r="AJ18" s="112" t="str">
        <f>IF(juveniles!AH39&gt;0,juveniles!AH39,"")</f>
        <v/>
      </c>
      <c r="AK18" s="113" t="str">
        <f>IF(juveniles!AH41&gt;0,juveniles!AH41,"")</f>
        <v/>
      </c>
      <c r="AL18" s="111" t="str">
        <f>IF(juveniles!AH42&gt;0,juveniles!AH42,"")</f>
        <v/>
      </c>
      <c r="AM18" s="112" t="str">
        <f>IF(juveniles!AH43&gt;0,juveniles!AH43,"")</f>
        <v/>
      </c>
      <c r="AN18" s="111" t="str">
        <f>IF(juveniles!AH45&gt;0,juveniles!AH45,"")</f>
        <v/>
      </c>
      <c r="AO18" s="111" t="str">
        <f>IF(juveniles!AH46&gt;0,juveniles!AH46,"")</f>
        <v/>
      </c>
      <c r="AP18" s="112" t="str">
        <f>IF(juveniles!AH47&gt;0,juveniles!AH47,"")</f>
        <v/>
      </c>
    </row>
    <row r="19" spans="1:42" ht="25.5" x14ac:dyDescent="0.2">
      <c r="A19" s="63" t="str">
        <f t="shared" si="0"/>
        <v>Echiniscus perarmatus</v>
      </c>
      <c r="B19" s="79" t="str">
        <f t="shared" si="0"/>
        <v>ZA.214+362</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4" t="str">
        <f>IF(juveniles!AJ12&gt;0,juveniles!AJ12,"")</f>
        <v/>
      </c>
      <c r="M19" s="115"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IF(juveniles!AJ22&gt;0,juveniles!AJ22,"")</f>
        <v/>
      </c>
      <c r="V19" s="113" t="str">
        <f>IF(juveniles!AJ23&gt;0,juveniles!AJ23,"")</f>
        <v/>
      </c>
      <c r="W19" s="113" t="str">
        <f>IF(juveniles!AJ24&gt;0,juveniles!AJ24,"")</f>
        <v/>
      </c>
      <c r="X19" s="113" t="str">
        <f>IF(juveniles!AJ25&gt;0,juveniles!AJ25,"")</f>
        <v/>
      </c>
      <c r="Y19" s="113" t="str">
        <f>IF(juveniles!AJ26&gt;0,juveniles!AJ26,"")</f>
        <v/>
      </c>
      <c r="Z19" s="113" t="str">
        <f>IF(juveniles!AJ27&gt;0,juveniles!AJ27,"")</f>
        <v/>
      </c>
      <c r="AA19" s="113" t="str">
        <f>IF(juveniles!AJ28&gt;0,juveniles!AJ28,"")</f>
        <v/>
      </c>
      <c r="AB19" s="113" t="str">
        <f>IF(juveniles!AJ29&gt;0,juveniles!AJ29,"")</f>
        <v/>
      </c>
      <c r="AC19" s="113" t="str">
        <f>IF(juveniles!AJ30&gt;0,juveniles!AJ30,"")</f>
        <v/>
      </c>
      <c r="AD19" s="113" t="str">
        <f>IF(juveniles!AJ31&gt;0,juveniles!AJ31,"")</f>
        <v/>
      </c>
      <c r="AE19" s="113" t="str">
        <f>IF(juveniles!AJ33&gt;0,juveniles!AJ33,"")</f>
        <v/>
      </c>
      <c r="AF19" s="113" t="str">
        <f>IF(juveniles!AJ34&gt;0,juveniles!AJ34,"")</f>
        <v/>
      </c>
      <c r="AG19" s="112" t="str">
        <f>IF(juveniles!AJ35&gt;0,juveniles!AJ35,"")</f>
        <v/>
      </c>
      <c r="AH19" s="113" t="str">
        <f>IF(juveniles!AJ37&gt;0,juveniles!AJ37,"")</f>
        <v/>
      </c>
      <c r="AI19" s="113" t="str">
        <f>IF(juveniles!AJ38&gt;0,juveniles!AJ38,"")</f>
        <v/>
      </c>
      <c r="AJ19" s="112" t="str">
        <f>IF(juveniles!AJ39&gt;0,juveniles!AJ39,"")</f>
        <v/>
      </c>
      <c r="AK19" s="113" t="str">
        <f>IF(juveniles!AJ41&gt;0,juveniles!AJ41,"")</f>
        <v/>
      </c>
      <c r="AL19" s="111" t="str">
        <f>IF(juveniles!AJ42&gt;0,juveniles!AJ42,"")</f>
        <v/>
      </c>
      <c r="AM19" s="112" t="str">
        <f>IF(juveniles!AJ43&gt;0,juveniles!AJ43,"")</f>
        <v/>
      </c>
      <c r="AN19" s="111" t="str">
        <f>IF(juveniles!AJ45&gt;0,juveniles!AJ45,"")</f>
        <v/>
      </c>
      <c r="AO19" s="111" t="str">
        <f>IF(juveniles!AJ46&gt;0,juveniles!AJ46,"")</f>
        <v/>
      </c>
      <c r="AP19" s="112" t="str">
        <f>IF(juveniles!AJ47&gt;0,juveniles!AJ47,"")</f>
        <v/>
      </c>
    </row>
    <row r="20" spans="1:42" ht="25.5" x14ac:dyDescent="0.2">
      <c r="A20" s="63" t="str">
        <f t="shared" ref="A20:B31" si="1">A$2</f>
        <v>Echiniscus perarmatus</v>
      </c>
      <c r="B20" s="79" t="str">
        <f t="shared" si="1"/>
        <v>ZA.214+362</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4" t="str">
        <f>IF(juveniles!AL12&gt;0,juveniles!AL12,"")</f>
        <v/>
      </c>
      <c r="M20" s="115"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IF(juveniles!AL22&gt;0,juveniles!AL22,"")</f>
        <v/>
      </c>
      <c r="V20" s="113" t="str">
        <f>IF(juveniles!AL23&gt;0,juveniles!AL23,"")</f>
        <v/>
      </c>
      <c r="W20" s="113" t="str">
        <f>IF(juveniles!AL24&gt;0,juveniles!AL24,"")</f>
        <v/>
      </c>
      <c r="X20" s="113" t="str">
        <f>IF(juveniles!AL25&gt;0,juveniles!AL25,"")</f>
        <v/>
      </c>
      <c r="Y20" s="113" t="str">
        <f>IF(juveniles!AL26&gt;0,juveniles!AL26,"")</f>
        <v/>
      </c>
      <c r="Z20" s="113" t="str">
        <f>IF(juveniles!AL27&gt;0,juveniles!AL27,"")</f>
        <v/>
      </c>
      <c r="AA20" s="113" t="str">
        <f>IF(juveniles!AL28&gt;0,juveniles!AL28,"")</f>
        <v/>
      </c>
      <c r="AB20" s="113" t="str">
        <f>IF(juveniles!AL29&gt;0,juveniles!AL29,"")</f>
        <v/>
      </c>
      <c r="AC20" s="113" t="str">
        <f>IF(juveniles!AL30&gt;0,juveniles!AL30,"")</f>
        <v/>
      </c>
      <c r="AD20" s="113" t="str">
        <f>IF(juveniles!AL31&gt;0,juveniles!AL31,"")</f>
        <v/>
      </c>
      <c r="AE20" s="113" t="str">
        <f>IF(juveniles!AL33&gt;0,juveniles!AL33,"")</f>
        <v/>
      </c>
      <c r="AF20" s="113" t="str">
        <f>IF(juveniles!AL34&gt;0,juveniles!AL34,"")</f>
        <v/>
      </c>
      <c r="AG20" s="112" t="str">
        <f>IF(juveniles!AL35&gt;0,juveniles!AL35,"")</f>
        <v/>
      </c>
      <c r="AH20" s="113" t="str">
        <f>IF(juveniles!AL37&gt;0,juveniles!AL37,"")</f>
        <v/>
      </c>
      <c r="AI20" s="113" t="str">
        <f>IF(juveniles!AL38&gt;0,juveniles!AL38,"")</f>
        <v/>
      </c>
      <c r="AJ20" s="112" t="str">
        <f>IF(juveniles!AL39&gt;0,juveniles!AL39,"")</f>
        <v/>
      </c>
      <c r="AK20" s="113" t="str">
        <f>IF(juveniles!AL41&gt;0,juveniles!AL41,"")</f>
        <v/>
      </c>
      <c r="AL20" s="111" t="str">
        <f>IF(juveniles!AL42&gt;0,juveniles!AL42,"")</f>
        <v/>
      </c>
      <c r="AM20" s="112" t="str">
        <f>IF(juveniles!AL43&gt;0,juveniles!AL43,"")</f>
        <v/>
      </c>
      <c r="AN20" s="111" t="str">
        <f>IF(juveniles!AL45&gt;0,juveniles!AL45,"")</f>
        <v/>
      </c>
      <c r="AO20" s="111" t="str">
        <f>IF(juveniles!AL46&gt;0,juveniles!AL46,"")</f>
        <v/>
      </c>
      <c r="AP20" s="112" t="str">
        <f>IF(juveniles!AL47&gt;0,juveniles!AL47,"")</f>
        <v/>
      </c>
    </row>
    <row r="21" spans="1:42" ht="25.5" x14ac:dyDescent="0.2">
      <c r="A21" s="63" t="str">
        <f t="shared" si="1"/>
        <v>Echiniscus perarmatus</v>
      </c>
      <c r="B21" s="79" t="str">
        <f t="shared" si="1"/>
        <v>ZA.214+362</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4" t="str">
        <f>IF(juveniles!AN12&gt;0,juveniles!AN12,"")</f>
        <v/>
      </c>
      <c r="M21" s="115"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IF(juveniles!AN22&gt;0,juveniles!AN22,"")</f>
        <v/>
      </c>
      <c r="V21" s="113" t="str">
        <f>IF(juveniles!AN23&gt;0,juveniles!AN23,"")</f>
        <v/>
      </c>
      <c r="W21" s="113" t="str">
        <f>IF(juveniles!AN24&gt;0,juveniles!AN24,"")</f>
        <v/>
      </c>
      <c r="X21" s="113" t="str">
        <f>IF(juveniles!AN25&gt;0,juveniles!AN25,"")</f>
        <v/>
      </c>
      <c r="Y21" s="113" t="str">
        <f>IF(juveniles!AN26&gt;0,juveniles!AN26,"")</f>
        <v/>
      </c>
      <c r="Z21" s="113" t="str">
        <f>IF(juveniles!AN27&gt;0,juveniles!AN27,"")</f>
        <v/>
      </c>
      <c r="AA21" s="113" t="str">
        <f>IF(juveniles!AN28&gt;0,juveniles!AN28,"")</f>
        <v/>
      </c>
      <c r="AB21" s="113" t="str">
        <f>IF(juveniles!AN29&gt;0,juveniles!AN29,"")</f>
        <v/>
      </c>
      <c r="AC21" s="113" t="str">
        <f>IF(juveniles!AN30&gt;0,juveniles!AN30,"")</f>
        <v/>
      </c>
      <c r="AD21" s="113" t="str">
        <f>IF(juveniles!AN31&gt;0,juveniles!AN31,"")</f>
        <v/>
      </c>
      <c r="AE21" s="113" t="str">
        <f>IF(juveniles!AN33&gt;0,juveniles!AN33,"")</f>
        <v/>
      </c>
      <c r="AF21" s="113" t="str">
        <f>IF(juveniles!AN34&gt;0,juveniles!AN34,"")</f>
        <v/>
      </c>
      <c r="AG21" s="112" t="str">
        <f>IF(juveniles!AN35&gt;0,juveniles!AN35,"")</f>
        <v/>
      </c>
      <c r="AH21" s="113" t="str">
        <f>IF(juveniles!AN37&gt;0,juveniles!AN37,"")</f>
        <v/>
      </c>
      <c r="AI21" s="113" t="str">
        <f>IF(juveniles!AN38&gt;0,juveniles!AN38,"")</f>
        <v/>
      </c>
      <c r="AJ21" s="112" t="str">
        <f>IF(juveniles!AN39&gt;0,juveniles!AN39,"")</f>
        <v/>
      </c>
      <c r="AK21" s="113" t="str">
        <f>IF(juveniles!AN41&gt;0,juveniles!AN41,"")</f>
        <v/>
      </c>
      <c r="AL21" s="111" t="str">
        <f>IF(juveniles!AN42&gt;0,juveniles!AN42,"")</f>
        <v/>
      </c>
      <c r="AM21" s="112" t="str">
        <f>IF(juveniles!AN43&gt;0,juveniles!AN43,"")</f>
        <v/>
      </c>
      <c r="AN21" s="111" t="str">
        <f>IF(juveniles!AN45&gt;0,juveniles!AN45,"")</f>
        <v/>
      </c>
      <c r="AO21" s="111" t="str">
        <f>IF(juveniles!AN46&gt;0,juveniles!AN46,"")</f>
        <v/>
      </c>
      <c r="AP21" s="112" t="str">
        <f>IF(juveniles!AN47&gt;0,juveniles!AN47,"")</f>
        <v/>
      </c>
    </row>
    <row r="22" spans="1:42" ht="25.5" x14ac:dyDescent="0.2">
      <c r="A22" s="63" t="str">
        <f t="shared" si="1"/>
        <v>Echiniscus perarmatus</v>
      </c>
      <c r="B22" s="79" t="str">
        <f t="shared" si="1"/>
        <v>ZA.214+362</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4" t="str">
        <f>IF(juveniles!AP12&gt;0,juveniles!AP12,"")</f>
        <v/>
      </c>
      <c r="M22" s="115"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IF(juveniles!AP22&gt;0,juveniles!AP22,"")</f>
        <v/>
      </c>
      <c r="V22" s="113" t="str">
        <f>IF(juveniles!AP23&gt;0,juveniles!AP23,"")</f>
        <v/>
      </c>
      <c r="W22" s="113" t="str">
        <f>IF(juveniles!AP24&gt;0,juveniles!AP24,"")</f>
        <v/>
      </c>
      <c r="X22" s="113" t="str">
        <f>IF(juveniles!AP25&gt;0,juveniles!AP25,"")</f>
        <v/>
      </c>
      <c r="Y22" s="113" t="str">
        <f>IF(juveniles!AP26&gt;0,juveniles!AP26,"")</f>
        <v/>
      </c>
      <c r="Z22" s="113" t="str">
        <f>IF(juveniles!AP27&gt;0,juveniles!AP27,"")</f>
        <v/>
      </c>
      <c r="AA22" s="113" t="str">
        <f>IF(juveniles!AP28&gt;0,juveniles!AP28,"")</f>
        <v/>
      </c>
      <c r="AB22" s="113" t="str">
        <f>IF(juveniles!AP29&gt;0,juveniles!AP29,"")</f>
        <v/>
      </c>
      <c r="AC22" s="113" t="str">
        <f>IF(juveniles!AP30&gt;0,juveniles!AP30,"")</f>
        <v/>
      </c>
      <c r="AD22" s="113" t="str">
        <f>IF(juveniles!AP31&gt;0,juveniles!AP31,"")</f>
        <v/>
      </c>
      <c r="AE22" s="113" t="str">
        <f>IF(juveniles!AP33&gt;0,juveniles!AP33,"")</f>
        <v/>
      </c>
      <c r="AF22" s="113" t="str">
        <f>IF(juveniles!AP34&gt;0,juveniles!AP34,"")</f>
        <v/>
      </c>
      <c r="AG22" s="112" t="str">
        <f>IF(juveniles!AP35&gt;0,juveniles!AP35,"")</f>
        <v/>
      </c>
      <c r="AH22" s="113" t="str">
        <f>IF(juveniles!AP37&gt;0,juveniles!AP37,"")</f>
        <v/>
      </c>
      <c r="AI22" s="113" t="str">
        <f>IF(juveniles!AP38&gt;0,juveniles!AP38,"")</f>
        <v/>
      </c>
      <c r="AJ22" s="112" t="str">
        <f>IF(juveniles!AP39&gt;0,juveniles!AP39,"")</f>
        <v/>
      </c>
      <c r="AK22" s="113" t="str">
        <f>IF(juveniles!AP41&gt;0,juveniles!AP41,"")</f>
        <v/>
      </c>
      <c r="AL22" s="111" t="str">
        <f>IF(juveniles!AP42&gt;0,juveniles!AP42,"")</f>
        <v/>
      </c>
      <c r="AM22" s="112" t="str">
        <f>IF(juveniles!AP43&gt;0,juveniles!AP43,"")</f>
        <v/>
      </c>
      <c r="AN22" s="111" t="str">
        <f>IF(juveniles!AP45&gt;0,juveniles!AP45,"")</f>
        <v/>
      </c>
      <c r="AO22" s="111" t="str">
        <f>IF(juveniles!AP46&gt;0,juveniles!AP46,"")</f>
        <v/>
      </c>
      <c r="AP22" s="112" t="str">
        <f>IF(juveniles!AP47&gt;0,juveniles!AP47,"")</f>
        <v/>
      </c>
    </row>
    <row r="23" spans="1:42" ht="25.5" x14ac:dyDescent="0.2">
      <c r="A23" s="63" t="str">
        <f t="shared" si="1"/>
        <v>Echiniscus perarmatus</v>
      </c>
      <c r="B23" s="79" t="str">
        <f t="shared" si="1"/>
        <v>ZA.214+362</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4" t="str">
        <f>IF(juveniles!AR12&gt;0,juveniles!AR12,"")</f>
        <v/>
      </c>
      <c r="M23" s="115"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IF(juveniles!AR22&gt;0,juveniles!AR22,"")</f>
        <v/>
      </c>
      <c r="V23" s="113" t="str">
        <f>IF(juveniles!AR23&gt;0,juveniles!AR23,"")</f>
        <v/>
      </c>
      <c r="W23" s="113" t="str">
        <f>IF(juveniles!AR24&gt;0,juveniles!AR24,"")</f>
        <v/>
      </c>
      <c r="X23" s="113" t="str">
        <f>IF(juveniles!AR25&gt;0,juveniles!AR25,"")</f>
        <v/>
      </c>
      <c r="Y23" s="113" t="str">
        <f>IF(juveniles!AR26&gt;0,juveniles!AR26,"")</f>
        <v/>
      </c>
      <c r="Z23" s="113" t="str">
        <f>IF(juveniles!AR27&gt;0,juveniles!AR27,"")</f>
        <v/>
      </c>
      <c r="AA23" s="113" t="str">
        <f>IF(juveniles!AR28&gt;0,juveniles!AR28,"")</f>
        <v/>
      </c>
      <c r="AB23" s="113" t="str">
        <f>IF(juveniles!AR29&gt;0,juveniles!AR29,"")</f>
        <v/>
      </c>
      <c r="AC23" s="113" t="str">
        <f>IF(juveniles!AR30&gt;0,juveniles!AR30,"")</f>
        <v/>
      </c>
      <c r="AD23" s="113" t="str">
        <f>IF(juveniles!AR31&gt;0,juveniles!AR31,"")</f>
        <v/>
      </c>
      <c r="AE23" s="113" t="str">
        <f>IF(juveniles!AR33&gt;0,juveniles!AR33,"")</f>
        <v/>
      </c>
      <c r="AF23" s="113" t="str">
        <f>IF(juveniles!AR34&gt;0,juveniles!AR34,"")</f>
        <v/>
      </c>
      <c r="AG23" s="112" t="str">
        <f>IF(juveniles!AR35&gt;0,juveniles!AR35,"")</f>
        <v/>
      </c>
      <c r="AH23" s="113" t="str">
        <f>IF(juveniles!AR37&gt;0,juveniles!AR37,"")</f>
        <v/>
      </c>
      <c r="AI23" s="113" t="str">
        <f>IF(juveniles!AR38&gt;0,juveniles!AR38,"")</f>
        <v/>
      </c>
      <c r="AJ23" s="112" t="str">
        <f>IF(juveniles!AR39&gt;0,juveniles!AR39,"")</f>
        <v/>
      </c>
      <c r="AK23" s="113" t="str">
        <f>IF(juveniles!AR41&gt;0,juveniles!AR41,"")</f>
        <v/>
      </c>
      <c r="AL23" s="111" t="str">
        <f>IF(juveniles!AR42&gt;0,juveniles!AR42,"")</f>
        <v/>
      </c>
      <c r="AM23" s="112" t="str">
        <f>IF(juveniles!AR43&gt;0,juveniles!AR43,"")</f>
        <v/>
      </c>
      <c r="AN23" s="111" t="str">
        <f>IF(juveniles!AR45&gt;0,juveniles!AR45,"")</f>
        <v/>
      </c>
      <c r="AO23" s="111" t="str">
        <f>IF(juveniles!AR46&gt;0,juveniles!AR46,"")</f>
        <v/>
      </c>
      <c r="AP23" s="112" t="str">
        <f>IF(juveniles!AR47&gt;0,juveniles!AR47,"")</f>
        <v/>
      </c>
    </row>
    <row r="24" spans="1:42" ht="25.5" x14ac:dyDescent="0.2">
      <c r="A24" s="63" t="str">
        <f t="shared" si="1"/>
        <v>Echiniscus perarmatus</v>
      </c>
      <c r="B24" s="79" t="str">
        <f t="shared" si="1"/>
        <v>ZA.214+362</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4" t="str">
        <f>IF(juveniles!AT12&gt;0,juveniles!AT12,"")</f>
        <v/>
      </c>
      <c r="M24" s="115"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IF(juveniles!AT22&gt;0,juveniles!AT22,"")</f>
        <v/>
      </c>
      <c r="V24" s="113" t="str">
        <f>IF(juveniles!AT23&gt;0,juveniles!AT23,"")</f>
        <v/>
      </c>
      <c r="W24" s="113" t="str">
        <f>IF(juveniles!AT24&gt;0,juveniles!AT24,"")</f>
        <v/>
      </c>
      <c r="X24" s="113" t="str">
        <f>IF(juveniles!AT25&gt;0,juveniles!AT25,"")</f>
        <v/>
      </c>
      <c r="Y24" s="113" t="str">
        <f>IF(juveniles!AT26&gt;0,juveniles!AT26,"")</f>
        <v/>
      </c>
      <c r="Z24" s="113" t="str">
        <f>IF(juveniles!AT27&gt;0,juveniles!AT27,"")</f>
        <v/>
      </c>
      <c r="AA24" s="113" t="str">
        <f>IF(juveniles!AT28&gt;0,juveniles!AT28,"")</f>
        <v/>
      </c>
      <c r="AB24" s="113" t="str">
        <f>IF(juveniles!AT29&gt;0,juveniles!AT29,"")</f>
        <v/>
      </c>
      <c r="AC24" s="113" t="str">
        <f>IF(juveniles!AT30&gt;0,juveniles!AT30,"")</f>
        <v/>
      </c>
      <c r="AD24" s="113" t="str">
        <f>IF(juveniles!AT31&gt;0,juveniles!AT31,"")</f>
        <v/>
      </c>
      <c r="AE24" s="113" t="str">
        <f>IF(juveniles!AT33&gt;0,juveniles!AT33,"")</f>
        <v/>
      </c>
      <c r="AF24" s="113" t="str">
        <f>IF(juveniles!AT34&gt;0,juveniles!AT34,"")</f>
        <v/>
      </c>
      <c r="AG24" s="112" t="str">
        <f>IF(juveniles!AT35&gt;0,juveniles!AT35,"")</f>
        <v/>
      </c>
      <c r="AH24" s="113" t="str">
        <f>IF(juveniles!AT37&gt;0,juveniles!AT37,"")</f>
        <v/>
      </c>
      <c r="AI24" s="113" t="str">
        <f>IF(juveniles!AT38&gt;0,juveniles!AT38,"")</f>
        <v/>
      </c>
      <c r="AJ24" s="112" t="str">
        <f>IF(juveniles!AT39&gt;0,juveniles!AT39,"")</f>
        <v/>
      </c>
      <c r="AK24" s="113" t="str">
        <f>IF(juveniles!AT41&gt;0,juveniles!AT41,"")</f>
        <v/>
      </c>
      <c r="AL24" s="111" t="str">
        <f>IF(juveniles!AT42&gt;0,juveniles!AT42,"")</f>
        <v/>
      </c>
      <c r="AM24" s="112" t="str">
        <f>IF(juveniles!AT43&gt;0,juveniles!AT43,"")</f>
        <v/>
      </c>
      <c r="AN24" s="111" t="str">
        <f>IF(juveniles!AT45&gt;0,juveniles!AT45,"")</f>
        <v/>
      </c>
      <c r="AO24" s="111" t="str">
        <f>IF(juveniles!AT46&gt;0,juveniles!AT46,"")</f>
        <v/>
      </c>
      <c r="AP24" s="112" t="str">
        <f>IF(juveniles!AT47&gt;0,juveniles!AT47,"")</f>
        <v/>
      </c>
    </row>
    <row r="25" spans="1:42" ht="25.5" x14ac:dyDescent="0.2">
      <c r="A25" s="63" t="str">
        <f t="shared" si="1"/>
        <v>Echiniscus perarmatus</v>
      </c>
      <c r="B25" s="79" t="str">
        <f t="shared" si="1"/>
        <v>ZA.214+362</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4" t="str">
        <f>IF(juveniles!AV12&gt;0,juveniles!AV12,"")</f>
        <v/>
      </c>
      <c r="M25" s="115"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IF(juveniles!AV22&gt;0,juveniles!AV22,"")</f>
        <v/>
      </c>
      <c r="V25" s="113" t="str">
        <f>IF(juveniles!AV23&gt;0,juveniles!AV23,"")</f>
        <v/>
      </c>
      <c r="W25" s="113" t="str">
        <f>IF(juveniles!AV24&gt;0,juveniles!AV24,"")</f>
        <v/>
      </c>
      <c r="X25" s="113" t="str">
        <f>IF(juveniles!AV25&gt;0,juveniles!AV25,"")</f>
        <v/>
      </c>
      <c r="Y25" s="113" t="str">
        <f>IF(juveniles!AV26&gt;0,juveniles!AV26,"")</f>
        <v/>
      </c>
      <c r="Z25" s="113" t="str">
        <f>IF(juveniles!AV27&gt;0,juveniles!AV27,"")</f>
        <v/>
      </c>
      <c r="AA25" s="113" t="str">
        <f>IF(juveniles!AV28&gt;0,juveniles!AV28,"")</f>
        <v/>
      </c>
      <c r="AB25" s="113" t="str">
        <f>IF(juveniles!AV29&gt;0,juveniles!AV29,"")</f>
        <v/>
      </c>
      <c r="AC25" s="113" t="str">
        <f>IF(juveniles!AV30&gt;0,juveniles!AV30,"")</f>
        <v/>
      </c>
      <c r="AD25" s="113" t="str">
        <f>IF(juveniles!AV31&gt;0,juveniles!AV31,"")</f>
        <v/>
      </c>
      <c r="AE25" s="113" t="str">
        <f>IF(juveniles!AV33&gt;0,juveniles!AV33,"")</f>
        <v/>
      </c>
      <c r="AF25" s="113" t="str">
        <f>IF(juveniles!AV34&gt;0,juveniles!AV34,"")</f>
        <v/>
      </c>
      <c r="AG25" s="112" t="str">
        <f>IF(juveniles!AV35&gt;0,juveniles!AV35,"")</f>
        <v/>
      </c>
      <c r="AH25" s="113" t="str">
        <f>IF(juveniles!AV37&gt;0,juveniles!AV37,"")</f>
        <v/>
      </c>
      <c r="AI25" s="113" t="str">
        <f>IF(juveniles!AV38&gt;0,juveniles!AV38,"")</f>
        <v/>
      </c>
      <c r="AJ25" s="112" t="str">
        <f>IF(juveniles!AV39&gt;0,juveniles!AV39,"")</f>
        <v/>
      </c>
      <c r="AK25" s="113" t="str">
        <f>IF(juveniles!AV41&gt;0,juveniles!AV41,"")</f>
        <v/>
      </c>
      <c r="AL25" s="111" t="str">
        <f>IF(juveniles!AV42&gt;0,juveniles!AV42,"")</f>
        <v/>
      </c>
      <c r="AM25" s="112" t="str">
        <f>IF(juveniles!AV43&gt;0,juveniles!AV43,"")</f>
        <v/>
      </c>
      <c r="AN25" s="111" t="str">
        <f>IF(juveniles!AV45&gt;0,juveniles!AV45,"")</f>
        <v/>
      </c>
      <c r="AO25" s="111" t="str">
        <f>IF(juveniles!AV46&gt;0,juveniles!AV46,"")</f>
        <v/>
      </c>
      <c r="AP25" s="112" t="str">
        <f>IF(juveniles!AV47&gt;0,juveniles!AV47,"")</f>
        <v/>
      </c>
    </row>
    <row r="26" spans="1:42" ht="25.5" x14ac:dyDescent="0.2">
      <c r="A26" s="63" t="str">
        <f t="shared" si="1"/>
        <v>Echiniscus perarmatus</v>
      </c>
      <c r="B26" s="79" t="str">
        <f t="shared" si="1"/>
        <v>ZA.214+362</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4" t="str">
        <f>IF(juveniles!AX12&gt;0,juveniles!AX12,"")</f>
        <v/>
      </c>
      <c r="M26" s="115"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IF(juveniles!AX22&gt;0,juveniles!AX22,"")</f>
        <v/>
      </c>
      <c r="V26" s="113" t="str">
        <f>IF(juveniles!AX23&gt;0,juveniles!AX23,"")</f>
        <v/>
      </c>
      <c r="W26" s="113" t="str">
        <f>IF(juveniles!AX24&gt;0,juveniles!AX24,"")</f>
        <v/>
      </c>
      <c r="X26" s="113" t="str">
        <f>IF(juveniles!AX25&gt;0,juveniles!AX25,"")</f>
        <v/>
      </c>
      <c r="Y26" s="113" t="str">
        <f>IF(juveniles!AX26&gt;0,juveniles!AX26,"")</f>
        <v/>
      </c>
      <c r="Z26" s="113" t="str">
        <f>IF(juveniles!AX27&gt;0,juveniles!AX27,"")</f>
        <v/>
      </c>
      <c r="AA26" s="113" t="str">
        <f>IF(juveniles!AX28&gt;0,juveniles!AX28,"")</f>
        <v/>
      </c>
      <c r="AB26" s="113" t="str">
        <f>IF(juveniles!AX29&gt;0,juveniles!AX29,"")</f>
        <v/>
      </c>
      <c r="AC26" s="113" t="str">
        <f>IF(juveniles!AX30&gt;0,juveniles!AX30,"")</f>
        <v/>
      </c>
      <c r="AD26" s="113" t="str">
        <f>IF(juveniles!AX31&gt;0,juveniles!AX31,"")</f>
        <v/>
      </c>
      <c r="AE26" s="113" t="str">
        <f>IF(juveniles!AX33&gt;0,juveniles!AX33,"")</f>
        <v/>
      </c>
      <c r="AF26" s="113" t="str">
        <f>IF(juveniles!AX34&gt;0,juveniles!AX34,"")</f>
        <v/>
      </c>
      <c r="AG26" s="112" t="str">
        <f>IF(juveniles!AX35&gt;0,juveniles!AX35,"")</f>
        <v/>
      </c>
      <c r="AH26" s="113" t="str">
        <f>IF(juveniles!AX37&gt;0,juveniles!AX37,"")</f>
        <v/>
      </c>
      <c r="AI26" s="113" t="str">
        <f>IF(juveniles!AX38&gt;0,juveniles!AX38,"")</f>
        <v/>
      </c>
      <c r="AJ26" s="112" t="str">
        <f>IF(juveniles!AX39&gt;0,juveniles!AX39,"")</f>
        <v/>
      </c>
      <c r="AK26" s="113" t="str">
        <f>IF(juveniles!AX41&gt;0,juveniles!AX41,"")</f>
        <v/>
      </c>
      <c r="AL26" s="111" t="str">
        <f>IF(juveniles!AX42&gt;0,juveniles!AX42,"")</f>
        <v/>
      </c>
      <c r="AM26" s="112" t="str">
        <f>IF(juveniles!AX43&gt;0,juveniles!AX43,"")</f>
        <v/>
      </c>
      <c r="AN26" s="111" t="str">
        <f>IF(juveniles!AX45&gt;0,juveniles!AX45,"")</f>
        <v/>
      </c>
      <c r="AO26" s="111" t="str">
        <f>IF(juveniles!AX46&gt;0,juveniles!AX46,"")</f>
        <v/>
      </c>
      <c r="AP26" s="112" t="str">
        <f>IF(juveniles!AX47&gt;0,juveniles!AX47,"")</f>
        <v/>
      </c>
    </row>
    <row r="27" spans="1:42" ht="25.5" x14ac:dyDescent="0.2">
      <c r="A27" s="63" t="str">
        <f t="shared" si="1"/>
        <v>Echiniscus perarmatus</v>
      </c>
      <c r="B27" s="79" t="str">
        <f t="shared" si="1"/>
        <v>ZA.214+362</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4" t="str">
        <f>IF(juveniles!AZ12&gt;0,juveniles!AZ12,"")</f>
        <v/>
      </c>
      <c r="M27" s="115"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IF(juveniles!AZ22&gt;0,juveniles!AZ22,"")</f>
        <v/>
      </c>
      <c r="V27" s="113" t="str">
        <f>IF(juveniles!AZ23&gt;0,juveniles!AZ23,"")</f>
        <v/>
      </c>
      <c r="W27" s="113" t="str">
        <f>IF(juveniles!AZ24&gt;0,juveniles!AZ24,"")</f>
        <v/>
      </c>
      <c r="X27" s="113" t="str">
        <f>IF(juveniles!AZ25&gt;0,juveniles!AZ25,"")</f>
        <v/>
      </c>
      <c r="Y27" s="113" t="str">
        <f>IF(juveniles!AZ26&gt;0,juveniles!AZ26,"")</f>
        <v/>
      </c>
      <c r="Z27" s="113" t="str">
        <f>IF(juveniles!AZ27&gt;0,juveniles!AZ27,"")</f>
        <v/>
      </c>
      <c r="AA27" s="113" t="str">
        <f>IF(juveniles!AZ28&gt;0,juveniles!AZ28,"")</f>
        <v/>
      </c>
      <c r="AB27" s="113" t="str">
        <f>IF(juveniles!AZ29&gt;0,juveniles!AZ29,"")</f>
        <v/>
      </c>
      <c r="AC27" s="113" t="str">
        <f>IF(juveniles!AZ30&gt;0,juveniles!AZ30,"")</f>
        <v/>
      </c>
      <c r="AD27" s="113" t="str">
        <f>IF(juveniles!AZ31&gt;0,juveniles!AZ31,"")</f>
        <v/>
      </c>
      <c r="AE27" s="113" t="str">
        <f>IF(juveniles!AZ33&gt;0,juveniles!AZ33,"")</f>
        <v/>
      </c>
      <c r="AF27" s="113" t="str">
        <f>IF(juveniles!AZ34&gt;0,juveniles!AZ34,"")</f>
        <v/>
      </c>
      <c r="AG27" s="112" t="str">
        <f>IF(juveniles!AZ35&gt;0,juveniles!AZ35,"")</f>
        <v/>
      </c>
      <c r="AH27" s="113" t="str">
        <f>IF(juveniles!AZ37&gt;0,juveniles!AZ37,"")</f>
        <v/>
      </c>
      <c r="AI27" s="113" t="str">
        <f>IF(juveniles!AZ38&gt;0,juveniles!AZ38,"")</f>
        <v/>
      </c>
      <c r="AJ27" s="112" t="str">
        <f>IF(juveniles!AZ39&gt;0,juveniles!AZ39,"")</f>
        <v/>
      </c>
      <c r="AK27" s="113" t="str">
        <f>IF(juveniles!AZ41&gt;0,juveniles!AZ41,"")</f>
        <v/>
      </c>
      <c r="AL27" s="111" t="str">
        <f>IF(juveniles!AZ42&gt;0,juveniles!AZ42,"")</f>
        <v/>
      </c>
      <c r="AM27" s="112" t="str">
        <f>IF(juveniles!AZ43&gt;0,juveniles!AZ43,"")</f>
        <v/>
      </c>
      <c r="AN27" s="111" t="str">
        <f>IF(juveniles!AZ45&gt;0,juveniles!AZ45,"")</f>
        <v/>
      </c>
      <c r="AO27" s="111" t="str">
        <f>IF(juveniles!AZ46&gt;0,juveniles!AZ46,"")</f>
        <v/>
      </c>
      <c r="AP27" s="112" t="str">
        <f>IF(juveniles!AZ47&gt;0,juveniles!AZ47,"")</f>
        <v/>
      </c>
    </row>
    <row r="28" spans="1:42" ht="25.5" x14ac:dyDescent="0.2">
      <c r="A28" s="63" t="str">
        <f t="shared" si="1"/>
        <v>Echiniscus perarmatus</v>
      </c>
      <c r="B28" s="79" t="str">
        <f t="shared" si="1"/>
        <v>ZA.214+362</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4" t="str">
        <f>IF(juveniles!BB12&gt;0,juveniles!BB12,"")</f>
        <v/>
      </c>
      <c r="M28" s="115"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IF(juveniles!BB22&gt;0,juveniles!BB22,"")</f>
        <v/>
      </c>
      <c r="V28" s="113" t="str">
        <f>IF(juveniles!BB23&gt;0,juveniles!BB23,"")</f>
        <v/>
      </c>
      <c r="W28" s="113" t="str">
        <f>IF(juveniles!BB24&gt;0,juveniles!BB24,"")</f>
        <v/>
      </c>
      <c r="X28" s="113" t="str">
        <f>IF(juveniles!BB25&gt;0,juveniles!BB25,"")</f>
        <v/>
      </c>
      <c r="Y28" s="113" t="str">
        <f>IF(juveniles!BB26&gt;0,juveniles!BB26,"")</f>
        <v/>
      </c>
      <c r="Z28" s="113" t="str">
        <f>IF(juveniles!BB27&gt;0,juveniles!BB27,"")</f>
        <v/>
      </c>
      <c r="AA28" s="113" t="str">
        <f>IF(juveniles!BB28&gt;0,juveniles!BB28,"")</f>
        <v/>
      </c>
      <c r="AB28" s="113" t="str">
        <f>IF(juveniles!BB29&gt;0,juveniles!BB29,"")</f>
        <v/>
      </c>
      <c r="AC28" s="113" t="str">
        <f>IF(juveniles!BB30&gt;0,juveniles!BB30,"")</f>
        <v/>
      </c>
      <c r="AD28" s="113" t="str">
        <f>IF(juveniles!BB31&gt;0,juveniles!BB31,"")</f>
        <v/>
      </c>
      <c r="AE28" s="113" t="str">
        <f>IF(juveniles!BB33&gt;0,juveniles!BB33,"")</f>
        <v/>
      </c>
      <c r="AF28" s="113" t="str">
        <f>IF(juveniles!BB34&gt;0,juveniles!BB34,"")</f>
        <v/>
      </c>
      <c r="AG28" s="112" t="str">
        <f>IF(juveniles!BB35&gt;0,juveniles!BB35,"")</f>
        <v/>
      </c>
      <c r="AH28" s="113" t="str">
        <f>IF(juveniles!BB37&gt;0,juveniles!BB37,"")</f>
        <v/>
      </c>
      <c r="AI28" s="113" t="str">
        <f>IF(juveniles!BB38&gt;0,juveniles!BB38,"")</f>
        <v/>
      </c>
      <c r="AJ28" s="112" t="str">
        <f>IF(juveniles!BB39&gt;0,juveniles!BB39,"")</f>
        <v/>
      </c>
      <c r="AK28" s="113" t="str">
        <f>IF(juveniles!BB41&gt;0,juveniles!BB41,"")</f>
        <v/>
      </c>
      <c r="AL28" s="111" t="str">
        <f>IF(juveniles!BB42&gt;0,juveniles!BB42,"")</f>
        <v/>
      </c>
      <c r="AM28" s="112" t="str">
        <f>IF(juveniles!BB43&gt;0,juveniles!BB43,"")</f>
        <v/>
      </c>
      <c r="AN28" s="111" t="str">
        <f>IF(juveniles!BB45&gt;0,juveniles!BB45,"")</f>
        <v/>
      </c>
      <c r="AO28" s="111" t="str">
        <f>IF(juveniles!BB46&gt;0,juveniles!BB46,"")</f>
        <v/>
      </c>
      <c r="AP28" s="112" t="str">
        <f>IF(juveniles!BB47&gt;0,juveniles!BB47,"")</f>
        <v/>
      </c>
    </row>
    <row r="29" spans="1:42" ht="25.5" x14ac:dyDescent="0.2">
      <c r="A29" s="63" t="str">
        <f t="shared" si="1"/>
        <v>Echiniscus perarmatus</v>
      </c>
      <c r="B29" s="79" t="str">
        <f t="shared" si="1"/>
        <v>ZA.214+362</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4" t="str">
        <f>IF(juveniles!BD12&gt;0,juveniles!BD12,"")</f>
        <v/>
      </c>
      <c r="M29" s="115"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IF(juveniles!BD22&gt;0,juveniles!BD22,"")</f>
        <v/>
      </c>
      <c r="V29" s="113" t="str">
        <f>IF(juveniles!BD23&gt;0,juveniles!BD23,"")</f>
        <v/>
      </c>
      <c r="W29" s="113" t="str">
        <f>IF(juveniles!BD24&gt;0,juveniles!BD24,"")</f>
        <v/>
      </c>
      <c r="X29" s="113" t="str">
        <f>IF(juveniles!BD25&gt;0,juveniles!BD25,"")</f>
        <v/>
      </c>
      <c r="Y29" s="113" t="str">
        <f>IF(juveniles!BD26&gt;0,juveniles!BD26,"")</f>
        <v/>
      </c>
      <c r="Z29" s="113" t="str">
        <f>IF(juveniles!BD27&gt;0,juveniles!BD27,"")</f>
        <v/>
      </c>
      <c r="AA29" s="113" t="str">
        <f>IF(juveniles!BD28&gt;0,juveniles!BD28,"")</f>
        <v/>
      </c>
      <c r="AB29" s="113" t="str">
        <f>IF(juveniles!BD29&gt;0,juveniles!BD29,"")</f>
        <v/>
      </c>
      <c r="AC29" s="113" t="str">
        <f>IF(juveniles!BD30&gt;0,juveniles!BD30,"")</f>
        <v/>
      </c>
      <c r="AD29" s="113" t="str">
        <f>IF(juveniles!BD31&gt;0,juveniles!BD31,"")</f>
        <v/>
      </c>
      <c r="AE29" s="113" t="str">
        <f>IF(juveniles!BD33&gt;0,juveniles!BD33,"")</f>
        <v/>
      </c>
      <c r="AF29" s="113" t="str">
        <f>IF(juveniles!BD34&gt;0,juveniles!BD34,"")</f>
        <v/>
      </c>
      <c r="AG29" s="112" t="str">
        <f>IF(juveniles!BD35&gt;0,juveniles!BD35,"")</f>
        <v/>
      </c>
      <c r="AH29" s="113" t="str">
        <f>IF(juveniles!BD37&gt;0,juveniles!BD37,"")</f>
        <v/>
      </c>
      <c r="AI29" s="113" t="str">
        <f>IF(juveniles!BD38&gt;0,juveniles!BD38,"")</f>
        <v/>
      </c>
      <c r="AJ29" s="112" t="str">
        <f>IF(juveniles!BD39&gt;0,juveniles!BD39,"")</f>
        <v/>
      </c>
      <c r="AK29" s="113" t="str">
        <f>IF(juveniles!BD41&gt;0,juveniles!BD41,"")</f>
        <v/>
      </c>
      <c r="AL29" s="111" t="str">
        <f>IF(juveniles!BD42&gt;0,juveniles!BD42,"")</f>
        <v/>
      </c>
      <c r="AM29" s="112" t="str">
        <f>IF(juveniles!BD43&gt;0,juveniles!BD43,"")</f>
        <v/>
      </c>
      <c r="AN29" s="111" t="str">
        <f>IF(juveniles!BD45&gt;0,juveniles!BD45,"")</f>
        <v/>
      </c>
      <c r="AO29" s="111" t="str">
        <f>IF(juveniles!BD46&gt;0,juveniles!BD46,"")</f>
        <v/>
      </c>
      <c r="AP29" s="112" t="str">
        <f>IF(juveniles!BD47&gt;0,juveniles!BD47,"")</f>
        <v/>
      </c>
    </row>
    <row r="30" spans="1:42" ht="25.5" x14ac:dyDescent="0.2">
      <c r="A30" s="63" t="str">
        <f t="shared" si="1"/>
        <v>Echiniscus perarmatus</v>
      </c>
      <c r="B30" s="79" t="str">
        <f t="shared" si="1"/>
        <v>ZA.214+362</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4" t="str">
        <f>IF(juveniles!BF12&gt;0,juveniles!BF12,"")</f>
        <v/>
      </c>
      <c r="M30" s="115"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IF(juveniles!BF22&gt;0,juveniles!BF22,"")</f>
        <v/>
      </c>
      <c r="V30" s="113" t="str">
        <f>IF(juveniles!BF23&gt;0,juveniles!BF23,"")</f>
        <v/>
      </c>
      <c r="W30" s="113" t="str">
        <f>IF(juveniles!BF24&gt;0,juveniles!BF24,"")</f>
        <v/>
      </c>
      <c r="X30" s="113" t="str">
        <f>IF(juveniles!BF25&gt;0,juveniles!BF25,"")</f>
        <v/>
      </c>
      <c r="Y30" s="113" t="str">
        <f>IF(juveniles!BF26&gt;0,juveniles!BF26,"")</f>
        <v/>
      </c>
      <c r="Z30" s="113" t="str">
        <f>IF(juveniles!BF27&gt;0,juveniles!BF27,"")</f>
        <v/>
      </c>
      <c r="AA30" s="113" t="str">
        <f>IF(juveniles!BF28&gt;0,juveniles!BF28,"")</f>
        <v/>
      </c>
      <c r="AB30" s="113" t="str">
        <f>IF(juveniles!BF29&gt;0,juveniles!BF29,"")</f>
        <v/>
      </c>
      <c r="AC30" s="113" t="str">
        <f>IF(juveniles!BF30&gt;0,juveniles!BF30,"")</f>
        <v/>
      </c>
      <c r="AD30" s="113" t="str">
        <f>IF(juveniles!BF31&gt;0,juveniles!BF31,"")</f>
        <v/>
      </c>
      <c r="AE30" s="113" t="str">
        <f>IF(juveniles!BF33&gt;0,juveniles!BF33,"")</f>
        <v/>
      </c>
      <c r="AF30" s="113" t="str">
        <f>IF(juveniles!BF34&gt;0,juveniles!BF34,"")</f>
        <v/>
      </c>
      <c r="AG30" s="112" t="str">
        <f>IF(juveniles!BF35&gt;0,juveniles!BF35,"")</f>
        <v/>
      </c>
      <c r="AH30" s="113" t="str">
        <f>IF(juveniles!BF37&gt;0,juveniles!BF37,"")</f>
        <v/>
      </c>
      <c r="AI30" s="113" t="str">
        <f>IF(juveniles!BF38&gt;0,juveniles!BF38,"")</f>
        <v/>
      </c>
      <c r="AJ30" s="112" t="str">
        <f>IF(juveniles!BF39&gt;0,juveniles!BF39,"")</f>
        <v/>
      </c>
      <c r="AK30" s="113" t="str">
        <f>IF(juveniles!BF41&gt;0,juveniles!BF41,"")</f>
        <v/>
      </c>
      <c r="AL30" s="111" t="str">
        <f>IF(juveniles!BF42&gt;0,juveniles!BF42,"")</f>
        <v/>
      </c>
      <c r="AM30" s="112" t="str">
        <f>IF(juveniles!BF43&gt;0,juveniles!BF43,"")</f>
        <v/>
      </c>
      <c r="AN30" s="111" t="str">
        <f>IF(juveniles!BF45&gt;0,juveniles!BF45,"")</f>
        <v/>
      </c>
      <c r="AO30" s="111" t="str">
        <f>IF(juveniles!BF46&gt;0,juveniles!BF46,"")</f>
        <v/>
      </c>
      <c r="AP30" s="112" t="str">
        <f>IF(juveniles!BF47&gt;0,juveniles!BF47,"")</f>
        <v/>
      </c>
    </row>
    <row r="31" spans="1:42" ht="25.5" x14ac:dyDescent="0.2">
      <c r="A31" s="63" t="str">
        <f t="shared" si="1"/>
        <v>Echiniscus perarmatus</v>
      </c>
      <c r="B31" s="79" t="str">
        <f t="shared" si="1"/>
        <v>ZA.214+362</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4" t="str">
        <f>IF(juveniles!BH12&gt;0,juveniles!BH12,"")</f>
        <v/>
      </c>
      <c r="M31" s="115"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IF(juveniles!BH22&gt;0,juveniles!BH22,"")</f>
        <v/>
      </c>
      <c r="V31" s="113" t="str">
        <f>IF(juveniles!BH23&gt;0,juveniles!BH23,"")</f>
        <v/>
      </c>
      <c r="W31" s="113" t="str">
        <f>IF(juveniles!BH24&gt;0,juveniles!BH24,"")</f>
        <v/>
      </c>
      <c r="X31" s="113" t="str">
        <f>IF(juveniles!BH25&gt;0,juveniles!BH25,"")</f>
        <v/>
      </c>
      <c r="Y31" s="113" t="str">
        <f>IF(juveniles!BH26&gt;0,juveniles!BH26,"")</f>
        <v/>
      </c>
      <c r="Z31" s="113" t="str">
        <f>IF(juveniles!BH27&gt;0,juveniles!BH27,"")</f>
        <v/>
      </c>
      <c r="AA31" s="113" t="str">
        <f>IF(juveniles!BH28&gt;0,juveniles!BH28,"")</f>
        <v/>
      </c>
      <c r="AB31" s="113" t="str">
        <f>IF(juveniles!BH29&gt;0,juveniles!BH29,"")</f>
        <v/>
      </c>
      <c r="AC31" s="113" t="str">
        <f>IF(juveniles!BH30&gt;0,juveniles!BH30,"")</f>
        <v/>
      </c>
      <c r="AD31" s="113" t="str">
        <f>IF(juveniles!BH31&gt;0,juveniles!BH31,"")</f>
        <v/>
      </c>
      <c r="AE31" s="113" t="str">
        <f>IF(juveniles!BH33&gt;0,juveniles!BH33,"")</f>
        <v/>
      </c>
      <c r="AF31" s="113" t="str">
        <f>IF(juveniles!BH34&gt;0,juveniles!BH34,"")</f>
        <v/>
      </c>
      <c r="AG31" s="112" t="str">
        <f>IF(juveniles!BH35&gt;0,juveniles!BH35,"")</f>
        <v/>
      </c>
      <c r="AH31" s="113" t="str">
        <f>IF(juveniles!BH37&gt;0,juveniles!BH37,"")</f>
        <v/>
      </c>
      <c r="AI31" s="113" t="str">
        <f>IF(juveniles!BH38&gt;0,juveniles!BH38,"")</f>
        <v/>
      </c>
      <c r="AJ31" s="112" t="str">
        <f>IF(juveniles!BH39&gt;0,juveniles!BH39,"")</f>
        <v/>
      </c>
      <c r="AK31" s="113" t="str">
        <f>IF(juveniles!BH41&gt;0,juveniles!BH41,"")</f>
        <v/>
      </c>
      <c r="AL31" s="111" t="str">
        <f>IF(juveniles!BH42&gt;0,juveniles!BH42,"")</f>
        <v/>
      </c>
      <c r="AM31" s="112" t="str">
        <f>IF(juveniles!BH43&gt;0,juveniles!BH43,"")</f>
        <v/>
      </c>
      <c r="AN31" s="111" t="str">
        <f>IF(juveniles!BH45&gt;0,juveniles!BH45,"")</f>
        <v/>
      </c>
      <c r="AO31" s="111" t="str">
        <f>IF(juveniles!BH46&gt;0,juveniles!BH46,"")</f>
        <v/>
      </c>
      <c r="AP31" s="112"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'juveniles_stats (μm)'!A$2</f>
        <v>Echiniscus perarmatus</v>
      </c>
      <c r="B2" s="78" t="str">
        <f>'juveniles_stats (μm)'!B$2</f>
        <v>ZA.214+362</v>
      </c>
      <c r="C2" s="101" t="str">
        <f>juveniles!B1</f>
        <v>1 (HOL)</v>
      </c>
      <c r="D2" s="103" t="str">
        <f>IF(juveniles!C3&gt;0,juveniles!C3,"")</f>
        <v/>
      </c>
      <c r="E2" s="116" t="str">
        <f>IF(juveniles!C6&gt;0,juveniles!C6,"")</f>
        <v/>
      </c>
      <c r="F2" s="116" t="str">
        <f>IF(juveniles!C7&gt;0,juveniles!C7,"")</f>
        <v/>
      </c>
      <c r="G2" s="116" t="str">
        <f>IF(juveniles!C8&gt;0,juveniles!C8,"")</f>
        <v/>
      </c>
      <c r="H2" s="116" t="str">
        <f>IF(juveniles!C9&gt;0,juveniles!C9,"")</f>
        <v/>
      </c>
      <c r="I2" s="116" t="str">
        <f>IF(juveniles!C10&gt;0,juveniles!C10,"")</f>
        <v/>
      </c>
      <c r="J2" s="117" t="str">
        <f>IF(juveniles!C14&gt;0,juveniles!C14,"")</f>
        <v/>
      </c>
      <c r="K2" s="116" t="str">
        <f>IF(juveniles!C15&gt;0,juveniles!C15,"")</f>
        <v/>
      </c>
      <c r="L2" s="116" t="str">
        <f>IF(juveniles!C16&gt;0,juveniles!C16,"")</f>
        <v/>
      </c>
      <c r="M2" s="116" t="str">
        <f>IF(juveniles!C17&gt;0,juveniles!C17,"")</f>
        <v/>
      </c>
      <c r="N2" s="116" t="str">
        <f>IF(juveniles!C18&gt;0,juveniles!C18,"")</f>
        <v/>
      </c>
      <c r="O2" s="116" t="str">
        <f>IF(juveniles!C19&gt;0,juveniles!C19,"")</f>
        <v/>
      </c>
      <c r="P2" s="116" t="str">
        <f>IF(juveniles!C20&gt;0,juveniles!C20,"")</f>
        <v/>
      </c>
      <c r="Q2" s="116" t="str">
        <f>IF(juveniles!C21&gt;0,juveniles!C21,"")</f>
        <v/>
      </c>
      <c r="R2" s="116" t="str">
        <f>IF(juveniles!C22&gt;0,juveniles!C22,"")</f>
        <v/>
      </c>
      <c r="S2" s="116" t="str">
        <f>IF(juveniles!C23&gt;0,juveniles!C23,"")</f>
        <v/>
      </c>
      <c r="T2" s="116" t="str">
        <f>IF(juveniles!C24&gt;0,juveniles!C24,"")</f>
        <v/>
      </c>
      <c r="U2" s="116" t="str">
        <f>IF(juveniles!C25&gt;0,juveniles!C25,"")</f>
        <v/>
      </c>
      <c r="V2" s="116" t="str">
        <f>IF(juveniles!C26&gt;0,juveniles!C26,"")</f>
        <v/>
      </c>
      <c r="W2" s="116" t="str">
        <f>IF(juveniles!C27&gt;0,juveniles!C27,"")</f>
        <v/>
      </c>
      <c r="X2" s="116" t="str">
        <f>IF(juveniles!C28&gt;0,juveniles!C28,"")</f>
        <v/>
      </c>
      <c r="Y2" s="116" t="str">
        <f>IF(juveniles!C29&gt;0,juveniles!C29,"")</f>
        <v/>
      </c>
      <c r="Z2" s="116" t="str">
        <f>IF(juveniles!C31&gt;0,juveniles!C31,"")</f>
        <v/>
      </c>
      <c r="AA2" s="116" t="str">
        <f>IF(juveniles!C33&gt;0,juveniles!C33,"")</f>
        <v/>
      </c>
      <c r="AB2" s="116" t="str">
        <f>IF(juveniles!C34&gt;0,juveniles!C34,"")</f>
        <v/>
      </c>
      <c r="AC2" s="116" t="str">
        <f>IF(juveniles!C37&gt;0,juveniles!C37,"")</f>
        <v/>
      </c>
      <c r="AD2" s="116" t="str">
        <f>IF(juveniles!C38&gt;0,juveniles!C38,"")</f>
        <v/>
      </c>
      <c r="AE2" s="116" t="str">
        <f>IF(juveniles!C41&gt;0,juveniles!C41,"")</f>
        <v/>
      </c>
      <c r="AF2" s="118" t="str">
        <f>IF(juveniles!C42&gt;0,juveniles!C42,"")</f>
        <v/>
      </c>
      <c r="AG2" s="118" t="str">
        <f>IF(juveniles!C45&gt;0,juveniles!C45,"")</f>
        <v/>
      </c>
      <c r="AH2" s="118" t="str">
        <f>IF(juveniles!C46&gt;0,juveniles!C46,"")</f>
        <v/>
      </c>
    </row>
    <row r="3" spans="1:34" ht="25.5" x14ac:dyDescent="0.2">
      <c r="A3" s="63" t="str">
        <f>'juveniles_stats (μm)'!A$2</f>
        <v>Echiniscus perarmatus</v>
      </c>
      <c r="B3" s="78" t="str">
        <f>'juveniles_stats (μm)'!B$2</f>
        <v>ZA.214+362</v>
      </c>
      <c r="C3" s="101">
        <f>juveniles!D1</f>
        <v>2</v>
      </c>
      <c r="D3" s="103" t="str">
        <f>IF(juveniles!E3&gt;0,juveniles!E3,"")</f>
        <v/>
      </c>
      <c r="E3" s="118" t="str">
        <f>IF(juveniles!E6&gt;0,juveniles!E6,"")</f>
        <v/>
      </c>
      <c r="F3" s="118" t="str">
        <f>IF(juveniles!E7&gt;0,juveniles!E7,"")</f>
        <v/>
      </c>
      <c r="G3" s="118" t="str">
        <f>IF(juveniles!E8&gt;0,juveniles!E8,"")</f>
        <v/>
      </c>
      <c r="H3" s="118" t="str">
        <f>IF(juveniles!E9&gt;0,juveniles!E9,"")</f>
        <v/>
      </c>
      <c r="I3" s="118" t="str">
        <f>IF(juveniles!E10&gt;0,juveniles!E10,"")</f>
        <v/>
      </c>
      <c r="J3" s="119" t="str">
        <f>IF(juveniles!E14&gt;0,juveniles!E14,"")</f>
        <v/>
      </c>
      <c r="K3" s="118" t="str">
        <f>IF(juveniles!E15&gt;0,juveniles!E15,"")</f>
        <v/>
      </c>
      <c r="L3" s="118" t="str">
        <f>IF(juveniles!E16&gt;0,juveniles!E16,"")</f>
        <v/>
      </c>
      <c r="M3" s="118" t="str">
        <f>IF(juveniles!E17&gt;0,juveniles!E17,"")</f>
        <v/>
      </c>
      <c r="N3" s="118" t="str">
        <f>IF(juveniles!E18&gt;0,juveniles!E18,"")</f>
        <v/>
      </c>
      <c r="O3" s="118" t="str">
        <f>IF(juveniles!E19&gt;0,juveniles!E19,"")</f>
        <v/>
      </c>
      <c r="P3" s="118" t="str">
        <f>IF(juveniles!E20&gt;0,juveniles!E20,"")</f>
        <v/>
      </c>
      <c r="Q3" s="118" t="str">
        <f>IF(juveniles!E21&gt;0,juveniles!E21,"")</f>
        <v/>
      </c>
      <c r="R3" s="118" t="str">
        <f>IF(juveniles!E22&gt;0,juveniles!E22,"")</f>
        <v/>
      </c>
      <c r="S3" s="118" t="str">
        <f>IF(juveniles!E23&gt;0,juveniles!E23,"")</f>
        <v/>
      </c>
      <c r="T3" s="118" t="str">
        <f>IF(juveniles!E24&gt;0,juveniles!E24,"")</f>
        <v/>
      </c>
      <c r="U3" s="118" t="str">
        <f>IF(juveniles!E25&gt;0,juveniles!E25,"")</f>
        <v/>
      </c>
      <c r="V3" s="118" t="str">
        <f>IF(juveniles!E26&gt;0,juveniles!E26,"")</f>
        <v/>
      </c>
      <c r="W3" s="118" t="str">
        <f>IF(juveniles!E27&gt;0,juveniles!E27,"")</f>
        <v/>
      </c>
      <c r="X3" s="118" t="str">
        <f>IF(juveniles!E28&gt;0,juveniles!E28,"")</f>
        <v/>
      </c>
      <c r="Y3" s="118" t="str">
        <f>IF(juveniles!E29&gt;0,juveniles!E29,"")</f>
        <v/>
      </c>
      <c r="Z3" s="118" t="str">
        <f>IF(juveniles!E31&gt;0,juveniles!E31,"")</f>
        <v/>
      </c>
      <c r="AA3" s="118" t="str">
        <f>IF(juveniles!E33&gt;0,juveniles!E33,"")</f>
        <v/>
      </c>
      <c r="AB3" s="118" t="str">
        <f>IF(juveniles!E34&gt;0,juveniles!E34,"")</f>
        <v/>
      </c>
      <c r="AC3" s="118" t="str">
        <f>IF(juveniles!E37&gt;0,juveniles!E37,"")</f>
        <v/>
      </c>
      <c r="AD3" s="118" t="str">
        <f>IF(juveniles!E38&gt;0,juveniles!E38,"")</f>
        <v/>
      </c>
      <c r="AE3" s="118" t="str">
        <f>IF(juveniles!E41&gt;0,juveniles!E41,"")</f>
        <v/>
      </c>
      <c r="AF3" s="118" t="str">
        <f>IF(juveniles!E42&gt;0,juveniles!E42,"")</f>
        <v/>
      </c>
      <c r="AG3" s="118" t="str">
        <f>IF(juveniles!E45&gt;0,juveniles!E45,"")</f>
        <v/>
      </c>
      <c r="AH3" s="118" t="str">
        <f>IF(juveniles!E46&gt;0,juveniles!E46,"")</f>
        <v/>
      </c>
    </row>
    <row r="4" spans="1:34" ht="25.5" x14ac:dyDescent="0.2">
      <c r="A4" s="63" t="str">
        <f>'juveniles_stats (μm)'!A$2</f>
        <v>Echiniscus perarmatus</v>
      </c>
      <c r="B4" s="78" t="str">
        <f>'juveniles_stats (μm)'!B$2</f>
        <v>ZA.214+362</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9" t="str">
        <f>IF(juveniles!G14&gt;0,juveniles!G14,"")</f>
        <v/>
      </c>
      <c r="K4" s="118" t="str">
        <f>IF(juveniles!G15&gt;0,juveniles!G15,"")</f>
        <v/>
      </c>
      <c r="L4" s="118" t="str">
        <f>IF(juveniles!G16&gt;0,juveniles!G16,"")</f>
        <v/>
      </c>
      <c r="M4" s="118" t="str">
        <f>IF(juveniles!G17&gt;0,juveniles!G17,"")</f>
        <v/>
      </c>
      <c r="N4" s="118" t="str">
        <f>IF(juveniles!G18&gt;0,juveniles!G18,"")</f>
        <v/>
      </c>
      <c r="O4" s="118" t="str">
        <f>IF(juveniles!G19&gt;0,juveniles!G19,"")</f>
        <v/>
      </c>
      <c r="P4" s="118" t="str">
        <f>IF(juveniles!G20&gt;0,juveniles!G20,"")</f>
        <v/>
      </c>
      <c r="Q4" s="118" t="str">
        <f>IF(juveniles!G21&gt;0,juveniles!G21,"")</f>
        <v/>
      </c>
      <c r="R4" s="118" t="str">
        <f>IF(juveniles!G22&gt;0,juveniles!G22,"")</f>
        <v/>
      </c>
      <c r="S4" s="118" t="str">
        <f>IF(juveniles!G23&gt;0,juveniles!G23,"")</f>
        <v/>
      </c>
      <c r="T4" s="118" t="str">
        <f>IF(juveniles!G24&gt;0,juveniles!G24,"")</f>
        <v/>
      </c>
      <c r="U4" s="118" t="str">
        <f>IF(juveniles!G25&gt;0,juveniles!G25,"")</f>
        <v/>
      </c>
      <c r="V4" s="118" t="str">
        <f>IF(juveniles!G26&gt;0,juveniles!G26,"")</f>
        <v/>
      </c>
      <c r="W4" s="118" t="str">
        <f>IF(juveniles!G27&gt;0,juveniles!G27,"")</f>
        <v/>
      </c>
      <c r="X4" s="118" t="str">
        <f>IF(juveniles!G28&gt;0,juveniles!G28,"")</f>
        <v/>
      </c>
      <c r="Y4" s="118" t="str">
        <f>IF(juveniles!G29&gt;0,juveniles!G29,"")</f>
        <v/>
      </c>
      <c r="Z4" s="118" t="str">
        <f>IF(juveniles!G31&gt;0,juveniles!G31,"")</f>
        <v/>
      </c>
      <c r="AA4" s="118" t="str">
        <f>IF(juveniles!G33&gt;0,juveniles!G33,"")</f>
        <v/>
      </c>
      <c r="AB4" s="118" t="str">
        <f>IF(juveniles!G34&gt;0,juveniles!G34,"")</f>
        <v/>
      </c>
      <c r="AC4" s="118" t="str">
        <f>IF(juveniles!G37&gt;0,juveniles!G37,"")</f>
        <v/>
      </c>
      <c r="AD4" s="118" t="str">
        <f>IF(juveniles!G38&gt;0,juveniles!G38,"")</f>
        <v/>
      </c>
      <c r="AE4" s="118" t="str">
        <f>IF(juveniles!G41&gt;0,juveniles!G41,"")</f>
        <v/>
      </c>
      <c r="AF4" s="118" t="str">
        <f>IF(juveniles!G42&gt;0,juveniles!G42,"")</f>
        <v/>
      </c>
      <c r="AG4" s="118" t="str">
        <f>IF(juveniles!G45&gt;0,juveniles!G45,"")</f>
        <v/>
      </c>
      <c r="AH4" s="118" t="str">
        <f>IF(juveniles!G46&gt;0,juveniles!G46,"")</f>
        <v/>
      </c>
    </row>
    <row r="5" spans="1:34" ht="25.5" x14ac:dyDescent="0.2">
      <c r="A5" s="63" t="str">
        <f>'juveniles_stats (μm)'!A$2</f>
        <v>Echiniscus perarmatus</v>
      </c>
      <c r="B5" s="78" t="str">
        <f>'juveniles_stats (μm)'!B$2</f>
        <v>ZA.214+362</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9" t="str">
        <f>IF(juveniles!I14&gt;0,juveniles!I14,"")</f>
        <v/>
      </c>
      <c r="K5" s="118" t="str">
        <f>IF(juveniles!I15&gt;0,juveniles!I15,"")</f>
        <v/>
      </c>
      <c r="L5" s="118" t="str">
        <f>IF(juveniles!I16&gt;0,juveniles!I16,"")</f>
        <v/>
      </c>
      <c r="M5" s="118" t="str">
        <f>IF(juveniles!I17&gt;0,juveniles!I17,"")</f>
        <v/>
      </c>
      <c r="N5" s="118" t="str">
        <f>IF(juveniles!I18&gt;0,juveniles!I18,"")</f>
        <v/>
      </c>
      <c r="O5" s="118" t="str">
        <f>IF(juveniles!I19&gt;0,juveniles!I19,"")</f>
        <v/>
      </c>
      <c r="P5" s="118" t="str">
        <f>IF(juveniles!I20&gt;0,juveniles!I20,"")</f>
        <v/>
      </c>
      <c r="Q5" s="118" t="str">
        <f>IF(juveniles!I21&gt;0,juveniles!I21,"")</f>
        <v/>
      </c>
      <c r="R5" s="118" t="str">
        <f>IF(juveniles!I22&gt;0,juveniles!I22,"")</f>
        <v/>
      </c>
      <c r="S5" s="118" t="str">
        <f>IF(juveniles!I23&gt;0,juveniles!I23,"")</f>
        <v/>
      </c>
      <c r="T5" s="118" t="str">
        <f>IF(juveniles!I24&gt;0,juveniles!I24,"")</f>
        <v/>
      </c>
      <c r="U5" s="118" t="str">
        <f>IF(juveniles!I25&gt;0,juveniles!I25,"")</f>
        <v/>
      </c>
      <c r="V5" s="118" t="str">
        <f>IF(juveniles!I26&gt;0,juveniles!I26,"")</f>
        <v/>
      </c>
      <c r="W5" s="118" t="str">
        <f>IF(juveniles!I27&gt;0,juveniles!I27,"")</f>
        <v/>
      </c>
      <c r="X5" s="118" t="str">
        <f>IF(juveniles!I28&gt;0,juveniles!I28,"")</f>
        <v/>
      </c>
      <c r="Y5" s="118" t="str">
        <f>IF(juveniles!I29&gt;0,juveniles!I29,"")</f>
        <v/>
      </c>
      <c r="Z5" s="118" t="str">
        <f>IF(juveniles!I31&gt;0,juveniles!I31,"")</f>
        <v/>
      </c>
      <c r="AA5" s="118" t="str">
        <f>IF(juveniles!I33&gt;0,juveniles!I33,"")</f>
        <v/>
      </c>
      <c r="AB5" s="118" t="str">
        <f>IF(juveniles!I34&gt;0,juveniles!I34,"")</f>
        <v/>
      </c>
      <c r="AC5" s="118" t="str">
        <f>IF(juveniles!I37&gt;0,juveniles!I37,"")</f>
        <v/>
      </c>
      <c r="AD5" s="118" t="str">
        <f>IF(juveniles!I38&gt;0,juveniles!I38,"")</f>
        <v/>
      </c>
      <c r="AE5" s="118" t="str">
        <f>IF(juveniles!I41&gt;0,juveniles!I41,"")</f>
        <v/>
      </c>
      <c r="AF5" s="118" t="str">
        <f>IF(juveniles!I42&gt;0,juveniles!I42,"")</f>
        <v/>
      </c>
      <c r="AG5" s="118" t="str">
        <f>IF(juveniles!I45&gt;0,juveniles!I45,"")</f>
        <v/>
      </c>
      <c r="AH5" s="118" t="str">
        <f>IF(juveniles!I46&gt;0,juveniles!I46,"")</f>
        <v/>
      </c>
    </row>
    <row r="6" spans="1:34" ht="25.5" x14ac:dyDescent="0.2">
      <c r="A6" s="63" t="str">
        <f>'juveniles_stats (μm)'!A$2</f>
        <v>Echiniscus perarmatus</v>
      </c>
      <c r="B6" s="78" t="str">
        <f>'juveniles_stats (μm)'!B$2</f>
        <v>ZA.214+362</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9" t="str">
        <f>IF(juveniles!K14&gt;0,juveniles!K14,"")</f>
        <v/>
      </c>
      <c r="K6" s="118" t="str">
        <f>IF(juveniles!K15&gt;0,juveniles!K15,"")</f>
        <v/>
      </c>
      <c r="L6" s="118" t="str">
        <f>IF(juveniles!K16&gt;0,juveniles!K16,"")</f>
        <v/>
      </c>
      <c r="M6" s="118" t="str">
        <f>IF(juveniles!K17&gt;0,juveniles!K17,"")</f>
        <v/>
      </c>
      <c r="N6" s="118" t="str">
        <f>IF(juveniles!K18&gt;0,juveniles!K18,"")</f>
        <v/>
      </c>
      <c r="O6" s="118" t="str">
        <f>IF(juveniles!K19&gt;0,juveniles!K19,"")</f>
        <v/>
      </c>
      <c r="P6" s="118" t="str">
        <f>IF(juveniles!K20&gt;0,juveniles!K20,"")</f>
        <v/>
      </c>
      <c r="Q6" s="118" t="str">
        <f>IF(juveniles!K21&gt;0,juveniles!K21,"")</f>
        <v/>
      </c>
      <c r="R6" s="118" t="str">
        <f>IF(juveniles!K22&gt;0,juveniles!K22,"")</f>
        <v/>
      </c>
      <c r="S6" s="118" t="str">
        <f>IF(juveniles!K23&gt;0,juveniles!K23,"")</f>
        <v/>
      </c>
      <c r="T6" s="118" t="str">
        <f>IF(juveniles!K24&gt;0,juveniles!K24,"")</f>
        <v/>
      </c>
      <c r="U6" s="118" t="str">
        <f>IF(juveniles!K25&gt;0,juveniles!K25,"")</f>
        <v/>
      </c>
      <c r="V6" s="118" t="str">
        <f>IF(juveniles!K26&gt;0,juveniles!K26,"")</f>
        <v/>
      </c>
      <c r="W6" s="118" t="str">
        <f>IF(juveniles!K27&gt;0,juveniles!K27,"")</f>
        <v/>
      </c>
      <c r="X6" s="118" t="str">
        <f>IF(juveniles!K28&gt;0,juveniles!K28,"")</f>
        <v/>
      </c>
      <c r="Y6" s="118" t="str">
        <f>IF(juveniles!K29&gt;0,juveniles!K29,"")</f>
        <v/>
      </c>
      <c r="Z6" s="118" t="str">
        <f>IF(juveniles!K31&gt;0,juveniles!K31,"")</f>
        <v/>
      </c>
      <c r="AA6" s="118" t="str">
        <f>IF(juveniles!K33&gt;0,juveniles!K33,"")</f>
        <v/>
      </c>
      <c r="AB6" s="118" t="str">
        <f>IF(juveniles!K34&gt;0,juveniles!K34,"")</f>
        <v/>
      </c>
      <c r="AC6" s="118" t="str">
        <f>IF(juveniles!K37&gt;0,juveniles!K37,"")</f>
        <v/>
      </c>
      <c r="AD6" s="118" t="str">
        <f>IF(juveniles!K38&gt;0,juveniles!K38,"")</f>
        <v/>
      </c>
      <c r="AE6" s="118" t="str">
        <f>IF(juveniles!K41&gt;0,juveniles!K41,"")</f>
        <v/>
      </c>
      <c r="AF6" s="118" t="str">
        <f>IF(juveniles!K42&gt;0,juveniles!K42,"")</f>
        <v/>
      </c>
      <c r="AG6" s="118" t="str">
        <f>IF(juveniles!K45&gt;0,juveniles!K45,"")</f>
        <v/>
      </c>
      <c r="AH6" s="118" t="str">
        <f>IF(juveniles!K46&gt;0,juveniles!K46,"")</f>
        <v/>
      </c>
    </row>
    <row r="7" spans="1:34" ht="25.5" x14ac:dyDescent="0.2">
      <c r="A7" s="63" t="str">
        <f>'juveniles_stats (μm)'!A$2</f>
        <v>Echiniscus perarmatus</v>
      </c>
      <c r="B7" s="78" t="str">
        <f>'juveniles_stats (μm)'!B$2</f>
        <v>ZA.214+362</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IF(juveniles!M14&gt;0,juveniles!M14,"")</f>
        <v/>
      </c>
      <c r="K7" s="118" t="str">
        <f>IF(juveniles!M15&gt;0,juveniles!M15,"")</f>
        <v/>
      </c>
      <c r="L7" s="118" t="str">
        <f>IF(juveniles!M16&gt;0,juveniles!M16,"")</f>
        <v/>
      </c>
      <c r="M7" s="118" t="str">
        <f>IF(juveniles!M17&gt;0,juveniles!M17,"")</f>
        <v/>
      </c>
      <c r="N7" s="118" t="str">
        <f>IF(juveniles!M18&gt;0,juveniles!M18,"")</f>
        <v/>
      </c>
      <c r="O7" s="118" t="str">
        <f>IF(juveniles!M19&gt;0,juveniles!M19,"")</f>
        <v/>
      </c>
      <c r="P7" s="118" t="str">
        <f>IF(juveniles!M20&gt;0,juveniles!M20,"")</f>
        <v/>
      </c>
      <c r="Q7" s="118" t="str">
        <f>IF(juveniles!M21&gt;0,juveniles!M21,"")</f>
        <v/>
      </c>
      <c r="R7" s="118" t="str">
        <f>IF(juveniles!M22&gt;0,juveniles!M22,"")</f>
        <v/>
      </c>
      <c r="S7" s="118" t="str">
        <f>IF(juveniles!M23&gt;0,juveniles!M23,"")</f>
        <v/>
      </c>
      <c r="T7" s="118" t="str">
        <f>IF(juveniles!M24&gt;0,juveniles!M24,"")</f>
        <v/>
      </c>
      <c r="U7" s="118" t="str">
        <f>IF(juveniles!M25&gt;0,juveniles!M25,"")</f>
        <v/>
      </c>
      <c r="V7" s="118" t="str">
        <f>IF(juveniles!M26&gt;0,juveniles!M26,"")</f>
        <v/>
      </c>
      <c r="W7" s="118" t="str">
        <f>IF(juveniles!M27&gt;0,juveniles!M27,"")</f>
        <v/>
      </c>
      <c r="X7" s="118" t="str">
        <f>IF(juveniles!M28&gt;0,juveniles!M28,"")</f>
        <v/>
      </c>
      <c r="Y7" s="118" t="str">
        <f>IF(juveniles!M29&gt;0,juveniles!M29,"")</f>
        <v/>
      </c>
      <c r="Z7" s="118" t="str">
        <f>IF(juveniles!M31&gt;0,juveniles!M31,"")</f>
        <v/>
      </c>
      <c r="AA7" s="118" t="str">
        <f>IF(juveniles!M33&gt;0,juveniles!M33,"")</f>
        <v/>
      </c>
      <c r="AB7" s="118" t="str">
        <f>IF(juveniles!M34&gt;0,juveniles!M34,"")</f>
        <v/>
      </c>
      <c r="AC7" s="118" t="str">
        <f>IF(juveniles!M37&gt;0,juveniles!M37,"")</f>
        <v/>
      </c>
      <c r="AD7" s="118" t="str">
        <f>IF(juveniles!M38&gt;0,juveniles!M38,"")</f>
        <v/>
      </c>
      <c r="AE7" s="118" t="str">
        <f>IF(juveniles!M41&gt;0,juveniles!M41,"")</f>
        <v/>
      </c>
      <c r="AF7" s="118" t="str">
        <f>IF(juveniles!M42&gt;0,juveniles!M42,"")</f>
        <v/>
      </c>
      <c r="AG7" s="118" t="str">
        <f>IF(juveniles!M45&gt;0,juveniles!M45,"")</f>
        <v/>
      </c>
      <c r="AH7" s="118" t="str">
        <f>IF(juveniles!M46&gt;0,juveniles!M46,"")</f>
        <v/>
      </c>
    </row>
    <row r="8" spans="1:34" ht="25.5" x14ac:dyDescent="0.2">
      <c r="A8" s="63" t="str">
        <f>'juveniles_stats (μm)'!A$2</f>
        <v>Echiniscus perarmatus</v>
      </c>
      <c r="B8" s="78" t="str">
        <f>'juveniles_stats (μm)'!B$2</f>
        <v>ZA.214+362</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IF(juveniles!O14&gt;0,juveniles!O14,"")</f>
        <v/>
      </c>
      <c r="K8" s="118" t="str">
        <f>IF(juveniles!O15&gt;0,juveniles!O15,"")</f>
        <v/>
      </c>
      <c r="L8" s="118" t="str">
        <f>IF(juveniles!O16&gt;0,juveniles!O16,"")</f>
        <v/>
      </c>
      <c r="M8" s="118" t="str">
        <f>IF(juveniles!O17&gt;0,juveniles!O17,"")</f>
        <v/>
      </c>
      <c r="N8" s="118" t="str">
        <f>IF(juveniles!O18&gt;0,juveniles!O18,"")</f>
        <v/>
      </c>
      <c r="O8" s="118" t="str">
        <f>IF(juveniles!O19&gt;0,juveniles!O19,"")</f>
        <v/>
      </c>
      <c r="P8" s="118" t="str">
        <f>IF(juveniles!O20&gt;0,juveniles!O20,"")</f>
        <v/>
      </c>
      <c r="Q8" s="118" t="str">
        <f>IF(juveniles!O21&gt;0,juveniles!O21,"")</f>
        <v/>
      </c>
      <c r="R8" s="118" t="str">
        <f>IF(juveniles!O22&gt;0,juveniles!O22,"")</f>
        <v/>
      </c>
      <c r="S8" s="118" t="str">
        <f>IF(juveniles!O23&gt;0,juveniles!O23,"")</f>
        <v/>
      </c>
      <c r="T8" s="118" t="str">
        <f>IF(juveniles!O24&gt;0,juveniles!O24,"")</f>
        <v/>
      </c>
      <c r="U8" s="118" t="str">
        <f>IF(juveniles!O25&gt;0,juveniles!O25,"")</f>
        <v/>
      </c>
      <c r="V8" s="118" t="str">
        <f>IF(juveniles!O26&gt;0,juveniles!O26,"")</f>
        <v/>
      </c>
      <c r="W8" s="118" t="str">
        <f>IF(juveniles!O27&gt;0,juveniles!O27,"")</f>
        <v/>
      </c>
      <c r="X8" s="118" t="str">
        <f>IF(juveniles!O28&gt;0,juveniles!O28,"")</f>
        <v/>
      </c>
      <c r="Y8" s="118" t="str">
        <f>IF(juveniles!O29&gt;0,juveniles!O29,"")</f>
        <v/>
      </c>
      <c r="Z8" s="118" t="str">
        <f>IF(juveniles!O31&gt;0,juveniles!O31,"")</f>
        <v/>
      </c>
      <c r="AA8" s="118" t="str">
        <f>IF(juveniles!O33&gt;0,juveniles!O33,"")</f>
        <v/>
      </c>
      <c r="AB8" s="118" t="str">
        <f>IF(juveniles!O34&gt;0,juveniles!O34,"")</f>
        <v/>
      </c>
      <c r="AC8" s="118" t="str">
        <f>IF(juveniles!O37&gt;0,juveniles!O37,"")</f>
        <v/>
      </c>
      <c r="AD8" s="118" t="str">
        <f>IF(juveniles!O38&gt;0,juveniles!O38,"")</f>
        <v/>
      </c>
      <c r="AE8" s="118" t="str">
        <f>IF(juveniles!O41&gt;0,juveniles!O41,"")</f>
        <v/>
      </c>
      <c r="AF8" s="118" t="str">
        <f>IF(juveniles!O42&gt;0,juveniles!O42,"")</f>
        <v/>
      </c>
      <c r="AG8" s="118" t="str">
        <f>IF(juveniles!O45&gt;0,juveniles!O45,"")</f>
        <v/>
      </c>
      <c r="AH8" s="118" t="str">
        <f>IF(juveniles!O46&gt;0,juveniles!O46,"")</f>
        <v/>
      </c>
    </row>
    <row r="9" spans="1:34" ht="25.5" x14ac:dyDescent="0.2">
      <c r="A9" s="63" t="str">
        <f>'juveniles_stats (μm)'!A$2</f>
        <v>Echiniscus perarmatus</v>
      </c>
      <c r="B9" s="78" t="str">
        <f>'juveniles_stats (μm)'!B$2</f>
        <v>ZA.214+362</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IF(juveniles!Q14&gt;0,juveniles!Q14,"")</f>
        <v/>
      </c>
      <c r="K9" s="118" t="str">
        <f>IF(juveniles!Q15&gt;0,juveniles!Q15,"")</f>
        <v/>
      </c>
      <c r="L9" s="118" t="str">
        <f>IF(juveniles!Q16&gt;0,juveniles!Q16,"")</f>
        <v/>
      </c>
      <c r="M9" s="118" t="str">
        <f>IF(juveniles!Q17&gt;0,juveniles!Q17,"")</f>
        <v/>
      </c>
      <c r="N9" s="118" t="str">
        <f>IF(juveniles!Q18&gt;0,juveniles!Q18,"")</f>
        <v/>
      </c>
      <c r="O9" s="118" t="str">
        <f>IF(juveniles!Q19&gt;0,juveniles!Q19,"")</f>
        <v/>
      </c>
      <c r="P9" s="118" t="str">
        <f>IF(juveniles!Q20&gt;0,juveniles!Q20,"")</f>
        <v/>
      </c>
      <c r="Q9" s="118" t="str">
        <f>IF(juveniles!Q21&gt;0,juveniles!Q21,"")</f>
        <v/>
      </c>
      <c r="R9" s="118" t="str">
        <f>IF(juveniles!Q22&gt;0,juveniles!Q22,"")</f>
        <v/>
      </c>
      <c r="S9" s="118" t="str">
        <f>IF(juveniles!Q23&gt;0,juveniles!Q23,"")</f>
        <v/>
      </c>
      <c r="T9" s="118" t="str">
        <f>IF(juveniles!Q24&gt;0,juveniles!Q24,"")</f>
        <v/>
      </c>
      <c r="U9" s="118" t="str">
        <f>IF(juveniles!Q25&gt;0,juveniles!Q25,"")</f>
        <v/>
      </c>
      <c r="V9" s="118" t="str">
        <f>IF(juveniles!Q26&gt;0,juveniles!Q26,"")</f>
        <v/>
      </c>
      <c r="W9" s="118" t="str">
        <f>IF(juveniles!Q27&gt;0,juveniles!Q27,"")</f>
        <v/>
      </c>
      <c r="X9" s="118" t="str">
        <f>IF(juveniles!Q28&gt;0,juveniles!Q28,"")</f>
        <v/>
      </c>
      <c r="Y9" s="118" t="str">
        <f>IF(juveniles!Q29&gt;0,juveniles!Q29,"")</f>
        <v/>
      </c>
      <c r="Z9" s="118" t="str">
        <f>IF(juveniles!Q31&gt;0,juveniles!Q31,"")</f>
        <v/>
      </c>
      <c r="AA9" s="118" t="str">
        <f>IF(juveniles!Q33&gt;0,juveniles!Q33,"")</f>
        <v/>
      </c>
      <c r="AB9" s="118" t="str">
        <f>IF(juveniles!Q34&gt;0,juveniles!Q34,"")</f>
        <v/>
      </c>
      <c r="AC9" s="118" t="str">
        <f>IF(juveniles!Q37&gt;0,juveniles!Q37,"")</f>
        <v/>
      </c>
      <c r="AD9" s="118" t="str">
        <f>IF(juveniles!Q38&gt;0,juveniles!Q38,"")</f>
        <v/>
      </c>
      <c r="AE9" s="118" t="str">
        <f>IF(juveniles!Q41&gt;0,juveniles!Q41,"")</f>
        <v/>
      </c>
      <c r="AF9" s="118" t="str">
        <f>IF(juveniles!Q42&gt;0,juveniles!Q42,"")</f>
        <v/>
      </c>
      <c r="AG9" s="118" t="str">
        <f>IF(juveniles!Q45&gt;0,juveniles!Q45,"")</f>
        <v/>
      </c>
      <c r="AH9" s="118" t="str">
        <f>IF(juveniles!Q46&gt;0,juveniles!Q46,"")</f>
        <v/>
      </c>
    </row>
    <row r="10" spans="1:34" ht="25.5" x14ac:dyDescent="0.2">
      <c r="A10" s="63" t="str">
        <f>'juveniles_stats (μm)'!A$2</f>
        <v>Echiniscus perarmatus</v>
      </c>
      <c r="B10" s="78" t="str">
        <f>'juveniles_stats (μm)'!B$2</f>
        <v>ZA.214+362</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IF(juveniles!S14&gt;0,juveniles!S14,"")</f>
        <v/>
      </c>
      <c r="K10" s="118" t="str">
        <f>IF(juveniles!S15&gt;0,juveniles!S15,"")</f>
        <v/>
      </c>
      <c r="L10" s="118" t="str">
        <f>IF(juveniles!S16&gt;0,juveniles!S16,"")</f>
        <v/>
      </c>
      <c r="M10" s="118" t="str">
        <f>IF(juveniles!S17&gt;0,juveniles!S17,"")</f>
        <v/>
      </c>
      <c r="N10" s="118" t="str">
        <f>IF(juveniles!S18&gt;0,juveniles!S18,"")</f>
        <v/>
      </c>
      <c r="O10" s="118" t="str">
        <f>IF(juveniles!S19&gt;0,juveniles!S19,"")</f>
        <v/>
      </c>
      <c r="P10" s="118" t="str">
        <f>IF(juveniles!S20&gt;0,juveniles!S20,"")</f>
        <v/>
      </c>
      <c r="Q10" s="118" t="str">
        <f>IF(juveniles!S21&gt;0,juveniles!S21,"")</f>
        <v/>
      </c>
      <c r="R10" s="118" t="str">
        <f>IF(juveniles!S22&gt;0,juveniles!S22,"")</f>
        <v/>
      </c>
      <c r="S10" s="118" t="str">
        <f>IF(juveniles!S23&gt;0,juveniles!S23,"")</f>
        <v/>
      </c>
      <c r="T10" s="118" t="str">
        <f>IF(juveniles!S24&gt;0,juveniles!S24,"")</f>
        <v/>
      </c>
      <c r="U10" s="118" t="str">
        <f>IF(juveniles!S25&gt;0,juveniles!S25,"")</f>
        <v/>
      </c>
      <c r="V10" s="118" t="str">
        <f>IF(juveniles!S26&gt;0,juveniles!S26,"")</f>
        <v/>
      </c>
      <c r="W10" s="118" t="str">
        <f>IF(juveniles!S27&gt;0,juveniles!S27,"")</f>
        <v/>
      </c>
      <c r="X10" s="118" t="str">
        <f>IF(juveniles!S28&gt;0,juveniles!S28,"")</f>
        <v/>
      </c>
      <c r="Y10" s="118" t="str">
        <f>IF(juveniles!S29&gt;0,juveniles!S29,"")</f>
        <v/>
      </c>
      <c r="Z10" s="118" t="str">
        <f>IF(juveniles!S31&gt;0,juveniles!S31,"")</f>
        <v/>
      </c>
      <c r="AA10" s="118" t="str">
        <f>IF(juveniles!S33&gt;0,juveniles!S33,"")</f>
        <v/>
      </c>
      <c r="AB10" s="118" t="str">
        <f>IF(juveniles!S34&gt;0,juveniles!S34,"")</f>
        <v/>
      </c>
      <c r="AC10" s="118" t="str">
        <f>IF(juveniles!S37&gt;0,juveniles!S37,"")</f>
        <v/>
      </c>
      <c r="AD10" s="118" t="str">
        <f>IF(juveniles!S38&gt;0,juveniles!S38,"")</f>
        <v/>
      </c>
      <c r="AE10" s="118" t="str">
        <f>IF(juveniles!S41&gt;0,juveniles!S41,"")</f>
        <v/>
      </c>
      <c r="AF10" s="118" t="str">
        <f>IF(juveniles!S42&gt;0,juveniles!S42,"")</f>
        <v/>
      </c>
      <c r="AG10" s="118" t="str">
        <f>IF(juveniles!S45&gt;0,juveniles!S45,"")</f>
        <v/>
      </c>
      <c r="AH10" s="118" t="str">
        <f>IF(juveniles!S46&gt;0,juveniles!S46,"")</f>
        <v/>
      </c>
    </row>
    <row r="11" spans="1:34" ht="25.5" x14ac:dyDescent="0.2">
      <c r="A11" s="63" t="str">
        <f>'juveniles_stats (μm)'!A$2</f>
        <v>Echiniscus perarmatus</v>
      </c>
      <c r="B11" s="78" t="str">
        <f>'juveniles_stats (μm)'!B$2</f>
        <v>ZA.214+362</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IF(juveniles!U14&gt;0,juveniles!U14,"")</f>
        <v/>
      </c>
      <c r="K11" s="118" t="str">
        <f>IF(juveniles!U15&gt;0,juveniles!U15,"")</f>
        <v/>
      </c>
      <c r="L11" s="118" t="str">
        <f>IF(juveniles!U16&gt;0,juveniles!U16,"")</f>
        <v/>
      </c>
      <c r="M11" s="118" t="str">
        <f>IF(juveniles!U17&gt;0,juveniles!U17,"")</f>
        <v/>
      </c>
      <c r="N11" s="118" t="str">
        <f>IF(juveniles!U18&gt;0,juveniles!U18,"")</f>
        <v/>
      </c>
      <c r="O11" s="118" t="str">
        <f>IF(juveniles!U19&gt;0,juveniles!U19,"")</f>
        <v/>
      </c>
      <c r="P11" s="118" t="str">
        <f>IF(juveniles!U20&gt;0,juveniles!U20,"")</f>
        <v/>
      </c>
      <c r="Q11" s="118" t="str">
        <f>IF(juveniles!U21&gt;0,juveniles!U21,"")</f>
        <v/>
      </c>
      <c r="R11" s="118" t="str">
        <f>IF(juveniles!U22&gt;0,juveniles!U22,"")</f>
        <v/>
      </c>
      <c r="S11" s="118" t="str">
        <f>IF(juveniles!U23&gt;0,juveniles!U23,"")</f>
        <v/>
      </c>
      <c r="T11" s="118" t="str">
        <f>IF(juveniles!U24&gt;0,juveniles!U24,"")</f>
        <v/>
      </c>
      <c r="U11" s="118" t="str">
        <f>IF(juveniles!U25&gt;0,juveniles!U25,"")</f>
        <v/>
      </c>
      <c r="V11" s="118" t="str">
        <f>IF(juveniles!U26&gt;0,juveniles!U26,"")</f>
        <v/>
      </c>
      <c r="W11" s="118" t="str">
        <f>IF(juveniles!U27&gt;0,juveniles!U27,"")</f>
        <v/>
      </c>
      <c r="X11" s="118" t="str">
        <f>IF(juveniles!U28&gt;0,juveniles!U28,"")</f>
        <v/>
      </c>
      <c r="Y11" s="118" t="str">
        <f>IF(juveniles!U29&gt;0,juveniles!U29,"")</f>
        <v/>
      </c>
      <c r="Z11" s="118" t="str">
        <f>IF(juveniles!U31&gt;0,juveniles!U31,"")</f>
        <v/>
      </c>
      <c r="AA11" s="118" t="str">
        <f>IF(juveniles!U33&gt;0,juveniles!U33,"")</f>
        <v/>
      </c>
      <c r="AB11" s="118" t="str">
        <f>IF(juveniles!U34&gt;0,juveniles!U34,"")</f>
        <v/>
      </c>
      <c r="AC11" s="118" t="str">
        <f>IF(juveniles!U37&gt;0,juveniles!U37,"")</f>
        <v/>
      </c>
      <c r="AD11" s="118" t="str">
        <f>IF(juveniles!U38&gt;0,juveniles!U38,"")</f>
        <v/>
      </c>
      <c r="AE11" s="118" t="str">
        <f>IF(juveniles!U41&gt;0,juveniles!U41,"")</f>
        <v/>
      </c>
      <c r="AF11" s="118" t="str">
        <f>IF(juveniles!U42&gt;0,juveniles!U42,"")</f>
        <v/>
      </c>
      <c r="AG11" s="118" t="str">
        <f>IF(juveniles!U45&gt;0,juveniles!U45,"")</f>
        <v/>
      </c>
      <c r="AH11" s="118" t="str">
        <f>IF(juveniles!U46&gt;0,juveniles!U46,"")</f>
        <v/>
      </c>
    </row>
    <row r="12" spans="1:34" ht="25.5" x14ac:dyDescent="0.2">
      <c r="A12" s="63" t="str">
        <f>'juveniles_stats (μm)'!A$2</f>
        <v>Echiniscus perarmatus</v>
      </c>
      <c r="B12" s="78" t="str">
        <f>'juveniles_stats (μm)'!B$2</f>
        <v>ZA.214+362</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IF(juveniles!W14&gt;0,juveniles!W14,"")</f>
        <v/>
      </c>
      <c r="K12" s="118" t="str">
        <f>IF(juveniles!W15&gt;0,juveniles!W15,"")</f>
        <v/>
      </c>
      <c r="L12" s="118" t="str">
        <f>IF(juveniles!W16&gt;0,juveniles!W16,"")</f>
        <v/>
      </c>
      <c r="M12" s="118" t="str">
        <f>IF(juveniles!W17&gt;0,juveniles!W17,"")</f>
        <v/>
      </c>
      <c r="N12" s="118" t="str">
        <f>IF(juveniles!W18&gt;0,juveniles!W18,"")</f>
        <v/>
      </c>
      <c r="O12" s="118" t="str">
        <f>IF(juveniles!W19&gt;0,juveniles!W19,"")</f>
        <v/>
      </c>
      <c r="P12" s="118" t="str">
        <f>IF(juveniles!W20&gt;0,juveniles!W20,"")</f>
        <v/>
      </c>
      <c r="Q12" s="118" t="str">
        <f>IF(juveniles!W21&gt;0,juveniles!W21,"")</f>
        <v/>
      </c>
      <c r="R12" s="118" t="str">
        <f>IF(juveniles!W22&gt;0,juveniles!W22,"")</f>
        <v/>
      </c>
      <c r="S12" s="118" t="str">
        <f>IF(juveniles!W23&gt;0,juveniles!W23,"")</f>
        <v/>
      </c>
      <c r="T12" s="118" t="str">
        <f>IF(juveniles!W24&gt;0,juveniles!W24,"")</f>
        <v/>
      </c>
      <c r="U12" s="118" t="str">
        <f>IF(juveniles!W25&gt;0,juveniles!W25,"")</f>
        <v/>
      </c>
      <c r="V12" s="118" t="str">
        <f>IF(juveniles!W26&gt;0,juveniles!W26,"")</f>
        <v/>
      </c>
      <c r="W12" s="118" t="str">
        <f>IF(juveniles!W27&gt;0,juveniles!W27,"")</f>
        <v/>
      </c>
      <c r="X12" s="118" t="str">
        <f>IF(juveniles!W28&gt;0,juveniles!W28,"")</f>
        <v/>
      </c>
      <c r="Y12" s="118" t="str">
        <f>IF(juveniles!W29&gt;0,juveniles!W29,"")</f>
        <v/>
      </c>
      <c r="Z12" s="118" t="str">
        <f>IF(juveniles!W31&gt;0,juveniles!W31,"")</f>
        <v/>
      </c>
      <c r="AA12" s="118" t="str">
        <f>IF(juveniles!W33&gt;0,juveniles!W33,"")</f>
        <v/>
      </c>
      <c r="AB12" s="118" t="str">
        <f>IF(juveniles!W34&gt;0,juveniles!W34,"")</f>
        <v/>
      </c>
      <c r="AC12" s="118" t="str">
        <f>IF(juveniles!W37&gt;0,juveniles!W37,"")</f>
        <v/>
      </c>
      <c r="AD12" s="118" t="str">
        <f>IF(juveniles!W38&gt;0,juveniles!W38,"")</f>
        <v/>
      </c>
      <c r="AE12" s="118" t="str">
        <f>IF(juveniles!W41&gt;0,juveniles!W41,"")</f>
        <v/>
      </c>
      <c r="AF12" s="118" t="str">
        <f>IF(juveniles!W42&gt;0,juveniles!W42,"")</f>
        <v/>
      </c>
      <c r="AG12" s="118" t="str">
        <f>IF(juveniles!W45&gt;0,juveniles!W45,"")</f>
        <v/>
      </c>
      <c r="AH12" s="118" t="str">
        <f>IF(juveniles!W46&gt;0,juveniles!W46,"")</f>
        <v/>
      </c>
    </row>
    <row r="13" spans="1:34" ht="25.5" x14ac:dyDescent="0.2">
      <c r="A13" s="63" t="str">
        <f>'juveniles_stats (μm)'!A$2</f>
        <v>Echiniscus perarmatus</v>
      </c>
      <c r="B13" s="78" t="str">
        <f>'juveniles_stats (μm)'!B$2</f>
        <v>ZA.214+362</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IF(juveniles!Y14&gt;0,juveniles!Y14,"")</f>
        <v/>
      </c>
      <c r="K13" s="118" t="str">
        <f>IF(juveniles!Y15&gt;0,juveniles!Y15,"")</f>
        <v/>
      </c>
      <c r="L13" s="118" t="str">
        <f>IF(juveniles!Y16&gt;0,juveniles!Y16,"")</f>
        <v/>
      </c>
      <c r="M13" s="118" t="str">
        <f>IF(juveniles!Y17&gt;0,juveniles!Y17,"")</f>
        <v/>
      </c>
      <c r="N13" s="118" t="str">
        <f>IF(juveniles!Y18&gt;0,juveniles!Y18,"")</f>
        <v/>
      </c>
      <c r="O13" s="118" t="str">
        <f>IF(juveniles!Y19&gt;0,juveniles!Y19,"")</f>
        <v/>
      </c>
      <c r="P13" s="118" t="str">
        <f>IF(juveniles!Y20&gt;0,juveniles!Y20,"")</f>
        <v/>
      </c>
      <c r="Q13" s="118" t="str">
        <f>IF(juveniles!Y21&gt;0,juveniles!Y21,"")</f>
        <v/>
      </c>
      <c r="R13" s="118" t="str">
        <f>IF(juveniles!Y22&gt;0,juveniles!Y22,"")</f>
        <v/>
      </c>
      <c r="S13" s="118" t="str">
        <f>IF(juveniles!Y23&gt;0,juveniles!Y23,"")</f>
        <v/>
      </c>
      <c r="T13" s="118" t="str">
        <f>IF(juveniles!Y24&gt;0,juveniles!Y24,"")</f>
        <v/>
      </c>
      <c r="U13" s="118" t="str">
        <f>IF(juveniles!Y25&gt;0,juveniles!Y25,"")</f>
        <v/>
      </c>
      <c r="V13" s="118" t="str">
        <f>IF(juveniles!Y26&gt;0,juveniles!Y26,"")</f>
        <v/>
      </c>
      <c r="W13" s="118" t="str">
        <f>IF(juveniles!Y27&gt;0,juveniles!Y27,"")</f>
        <v/>
      </c>
      <c r="X13" s="118" t="str">
        <f>IF(juveniles!Y28&gt;0,juveniles!Y28,"")</f>
        <v/>
      </c>
      <c r="Y13" s="118" t="str">
        <f>IF(juveniles!Y29&gt;0,juveniles!Y29,"")</f>
        <v/>
      </c>
      <c r="Z13" s="118" t="str">
        <f>IF(juveniles!Y31&gt;0,juveniles!Y31,"")</f>
        <v/>
      </c>
      <c r="AA13" s="118" t="str">
        <f>IF(juveniles!Y33&gt;0,juveniles!Y33,"")</f>
        <v/>
      </c>
      <c r="AB13" s="118" t="str">
        <f>IF(juveniles!Y34&gt;0,juveniles!Y34,"")</f>
        <v/>
      </c>
      <c r="AC13" s="118" t="str">
        <f>IF(juveniles!Y37&gt;0,juveniles!Y37,"")</f>
        <v/>
      </c>
      <c r="AD13" s="118" t="str">
        <f>IF(juveniles!Y38&gt;0,juveniles!Y38,"")</f>
        <v/>
      </c>
      <c r="AE13" s="118" t="str">
        <f>IF(juveniles!Y41&gt;0,juveniles!Y41,"")</f>
        <v/>
      </c>
      <c r="AF13" s="118" t="str">
        <f>IF(juveniles!Y42&gt;0,juveniles!Y42,"")</f>
        <v/>
      </c>
      <c r="AG13" s="118" t="str">
        <f>IF(juveniles!Y45&gt;0,juveniles!Y45,"")</f>
        <v/>
      </c>
      <c r="AH13" s="118" t="str">
        <f>IF(juveniles!Y46&gt;0,juveniles!Y46,"")</f>
        <v/>
      </c>
    </row>
    <row r="14" spans="1:34" ht="25.5" x14ac:dyDescent="0.2">
      <c r="A14" s="63" t="str">
        <f>'juveniles_stats (μm)'!A$2</f>
        <v>Echiniscus perarmatus</v>
      </c>
      <c r="B14" s="78" t="str">
        <f>'juveniles_stats (μm)'!B$2</f>
        <v>ZA.214+362</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IF(juveniles!AA14&gt;0,juveniles!AA14,"")</f>
        <v/>
      </c>
      <c r="K14" s="118" t="str">
        <f>IF(juveniles!AA15&gt;0,juveniles!AA15,"")</f>
        <v/>
      </c>
      <c r="L14" s="118" t="str">
        <f>IF(juveniles!AA16&gt;0,juveniles!AA16,"")</f>
        <v/>
      </c>
      <c r="M14" s="118" t="str">
        <f>IF(juveniles!AA17&gt;0,juveniles!AA17,"")</f>
        <v/>
      </c>
      <c r="N14" s="118" t="str">
        <f>IF(juveniles!AA18&gt;0,juveniles!AA18,"")</f>
        <v/>
      </c>
      <c r="O14" s="118" t="str">
        <f>IF(juveniles!AA19&gt;0,juveniles!AA19,"")</f>
        <v/>
      </c>
      <c r="P14" s="118" t="str">
        <f>IF(juveniles!AA20&gt;0,juveniles!AA20,"")</f>
        <v/>
      </c>
      <c r="Q14" s="118" t="str">
        <f>IF(juveniles!AA21&gt;0,juveniles!AA21,"")</f>
        <v/>
      </c>
      <c r="R14" s="118" t="str">
        <f>IF(juveniles!AA22&gt;0,juveniles!AA22,"")</f>
        <v/>
      </c>
      <c r="S14" s="118" t="str">
        <f>IF(juveniles!AA23&gt;0,juveniles!AA23,"")</f>
        <v/>
      </c>
      <c r="T14" s="118" t="str">
        <f>IF(juveniles!AA24&gt;0,juveniles!AA24,"")</f>
        <v/>
      </c>
      <c r="U14" s="118" t="str">
        <f>IF(juveniles!AA25&gt;0,juveniles!AA25,"")</f>
        <v/>
      </c>
      <c r="V14" s="118" t="str">
        <f>IF(juveniles!AA26&gt;0,juveniles!AA26,"")</f>
        <v/>
      </c>
      <c r="W14" s="118" t="str">
        <f>IF(juveniles!AA27&gt;0,juveniles!AA27,"")</f>
        <v/>
      </c>
      <c r="X14" s="118" t="str">
        <f>IF(juveniles!AA28&gt;0,juveniles!AA28,"")</f>
        <v/>
      </c>
      <c r="Y14" s="118" t="str">
        <f>IF(juveniles!AA29&gt;0,juveniles!AA29,"")</f>
        <v/>
      </c>
      <c r="Z14" s="118" t="str">
        <f>IF(juveniles!AA31&gt;0,juveniles!AA31,"")</f>
        <v/>
      </c>
      <c r="AA14" s="118" t="str">
        <f>IF(juveniles!AA33&gt;0,juveniles!AA33,"")</f>
        <v/>
      </c>
      <c r="AB14" s="118" t="str">
        <f>IF(juveniles!AA34&gt;0,juveniles!AA34,"")</f>
        <v/>
      </c>
      <c r="AC14" s="118" t="str">
        <f>IF(juveniles!AA37&gt;0,juveniles!AA37,"")</f>
        <v/>
      </c>
      <c r="AD14" s="118" t="str">
        <f>IF(juveniles!AA38&gt;0,juveniles!AA38,"")</f>
        <v/>
      </c>
      <c r="AE14" s="118" t="str">
        <f>IF(juveniles!AA41&gt;0,juveniles!AA41,"")</f>
        <v/>
      </c>
      <c r="AF14" s="118" t="str">
        <f>IF(juveniles!AA42&gt;0,juveniles!AA42,"")</f>
        <v/>
      </c>
      <c r="AG14" s="118" t="str">
        <f>IF(juveniles!AA45&gt;0,juveniles!AA45,"")</f>
        <v/>
      </c>
      <c r="AH14" s="118" t="str">
        <f>IF(juveniles!AA46&gt;0,juveniles!AA46,"")</f>
        <v/>
      </c>
    </row>
    <row r="15" spans="1:34" ht="25.5" x14ac:dyDescent="0.2">
      <c r="A15" s="63" t="str">
        <f>'juveniles_stats (μm)'!A$2</f>
        <v>Echiniscus perarmatus</v>
      </c>
      <c r="B15" s="78" t="str">
        <f>'juveniles_stats (μm)'!B$2</f>
        <v>ZA.214+362</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IF(juveniles!AC14&gt;0,juveniles!AC14,"")</f>
        <v/>
      </c>
      <c r="K15" s="118" t="str">
        <f>IF(juveniles!AC15&gt;0,juveniles!AC15,"")</f>
        <v/>
      </c>
      <c r="L15" s="118" t="str">
        <f>IF(juveniles!AC16&gt;0,juveniles!AC16,"")</f>
        <v/>
      </c>
      <c r="M15" s="118" t="str">
        <f>IF(juveniles!AC17&gt;0,juveniles!AC17,"")</f>
        <v/>
      </c>
      <c r="N15" s="118" t="str">
        <f>IF(juveniles!AC18&gt;0,juveniles!AC18,"")</f>
        <v/>
      </c>
      <c r="O15" s="118" t="str">
        <f>IF(juveniles!AC19&gt;0,juveniles!AC19,"")</f>
        <v/>
      </c>
      <c r="P15" s="118" t="str">
        <f>IF(juveniles!AC20&gt;0,juveniles!AC20,"")</f>
        <v/>
      </c>
      <c r="Q15" s="118" t="str">
        <f>IF(juveniles!AC21&gt;0,juveniles!AC21,"")</f>
        <v/>
      </c>
      <c r="R15" s="118" t="str">
        <f>IF(juveniles!AC22&gt;0,juveniles!AC22,"")</f>
        <v/>
      </c>
      <c r="S15" s="118" t="str">
        <f>IF(juveniles!AC23&gt;0,juveniles!AC23,"")</f>
        <v/>
      </c>
      <c r="T15" s="118" t="str">
        <f>IF(juveniles!AC24&gt;0,juveniles!AC24,"")</f>
        <v/>
      </c>
      <c r="U15" s="118" t="str">
        <f>IF(juveniles!AC25&gt;0,juveniles!AC25,"")</f>
        <v/>
      </c>
      <c r="V15" s="118" t="str">
        <f>IF(juveniles!AC26&gt;0,juveniles!AC26,"")</f>
        <v/>
      </c>
      <c r="W15" s="118" t="str">
        <f>IF(juveniles!AC27&gt;0,juveniles!AC27,"")</f>
        <v/>
      </c>
      <c r="X15" s="118" t="str">
        <f>IF(juveniles!AC28&gt;0,juveniles!AC28,"")</f>
        <v/>
      </c>
      <c r="Y15" s="118" t="str">
        <f>IF(juveniles!AC29&gt;0,juveniles!AC29,"")</f>
        <v/>
      </c>
      <c r="Z15" s="118" t="str">
        <f>IF(juveniles!AC31&gt;0,juveniles!AC31,"")</f>
        <v/>
      </c>
      <c r="AA15" s="118" t="str">
        <f>IF(juveniles!AC33&gt;0,juveniles!AC33,"")</f>
        <v/>
      </c>
      <c r="AB15" s="118" t="str">
        <f>IF(juveniles!AC34&gt;0,juveniles!AC34,"")</f>
        <v/>
      </c>
      <c r="AC15" s="118" t="str">
        <f>IF(juveniles!AC37&gt;0,juveniles!AC37,"")</f>
        <v/>
      </c>
      <c r="AD15" s="118" t="str">
        <f>IF(juveniles!AC38&gt;0,juveniles!AC38,"")</f>
        <v/>
      </c>
      <c r="AE15" s="118" t="str">
        <f>IF(juveniles!AC41&gt;0,juveniles!AC41,"")</f>
        <v/>
      </c>
      <c r="AF15" s="118" t="str">
        <f>IF(juveniles!AC42&gt;0,juveniles!AC42,"")</f>
        <v/>
      </c>
      <c r="AG15" s="118" t="str">
        <f>IF(juveniles!AC45&gt;0,juveniles!AC45,"")</f>
        <v/>
      </c>
      <c r="AH15" s="118" t="str">
        <f>IF(juveniles!AC46&gt;0,juveniles!AC46,"")</f>
        <v/>
      </c>
    </row>
    <row r="16" spans="1:34" ht="25.5" x14ac:dyDescent="0.2">
      <c r="A16" s="63" t="str">
        <f>'juveniles_stats (μm)'!A$2</f>
        <v>Echiniscus perarmatus</v>
      </c>
      <c r="B16" s="78" t="str">
        <f>'juveniles_stats (μm)'!B$2</f>
        <v>ZA.214+362</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IF(juveniles!AE14&gt;0,juveniles!AE14,"")</f>
        <v/>
      </c>
      <c r="K16" s="118" t="str">
        <f>IF(juveniles!AE15&gt;0,juveniles!AE15,"")</f>
        <v/>
      </c>
      <c r="L16" s="118" t="str">
        <f>IF(juveniles!AE16&gt;0,juveniles!AE16,"")</f>
        <v/>
      </c>
      <c r="M16" s="118" t="str">
        <f>IF(juveniles!AE17&gt;0,juveniles!AE17,"")</f>
        <v/>
      </c>
      <c r="N16" s="118" t="str">
        <f>IF(juveniles!AE18&gt;0,juveniles!AE18,"")</f>
        <v/>
      </c>
      <c r="O16" s="118" t="str">
        <f>IF(juveniles!AE19&gt;0,juveniles!AE19,"")</f>
        <v/>
      </c>
      <c r="P16" s="118" t="str">
        <f>IF(juveniles!AE20&gt;0,juveniles!AE20,"")</f>
        <v/>
      </c>
      <c r="Q16" s="118" t="str">
        <f>IF(juveniles!AE21&gt;0,juveniles!AE21,"")</f>
        <v/>
      </c>
      <c r="R16" s="118" t="str">
        <f>IF(juveniles!AE22&gt;0,juveniles!AE22,"")</f>
        <v/>
      </c>
      <c r="S16" s="118" t="str">
        <f>IF(juveniles!AE23&gt;0,juveniles!AE23,"")</f>
        <v/>
      </c>
      <c r="T16" s="118" t="str">
        <f>IF(juveniles!AE24&gt;0,juveniles!AE24,"")</f>
        <v/>
      </c>
      <c r="U16" s="118" t="str">
        <f>IF(juveniles!AE25&gt;0,juveniles!AE25,"")</f>
        <v/>
      </c>
      <c r="V16" s="118" t="str">
        <f>IF(juveniles!AE26&gt;0,juveniles!AE26,"")</f>
        <v/>
      </c>
      <c r="W16" s="118" t="str">
        <f>IF(juveniles!AE27&gt;0,juveniles!AE27,"")</f>
        <v/>
      </c>
      <c r="X16" s="118" t="str">
        <f>IF(juveniles!AE28&gt;0,juveniles!AE28,"")</f>
        <v/>
      </c>
      <c r="Y16" s="118" t="str">
        <f>IF(juveniles!AE29&gt;0,juveniles!AE29,"")</f>
        <v/>
      </c>
      <c r="Z16" s="118" t="str">
        <f>IF(juveniles!AE31&gt;0,juveniles!AE31,"")</f>
        <v/>
      </c>
      <c r="AA16" s="118" t="str">
        <f>IF(juveniles!AE33&gt;0,juveniles!AE33,"")</f>
        <v/>
      </c>
      <c r="AB16" s="118" t="str">
        <f>IF(juveniles!AE34&gt;0,juveniles!AE34,"")</f>
        <v/>
      </c>
      <c r="AC16" s="118" t="str">
        <f>IF(juveniles!AE37&gt;0,juveniles!AE37,"")</f>
        <v/>
      </c>
      <c r="AD16" s="118" t="str">
        <f>IF(juveniles!AE38&gt;0,juveniles!AE38,"")</f>
        <v/>
      </c>
      <c r="AE16" s="118" t="str">
        <f>IF(juveniles!AE41&gt;0,juveniles!AE41,"")</f>
        <v/>
      </c>
      <c r="AF16" s="118" t="str">
        <f>IF(juveniles!AE42&gt;0,juveniles!AE42,"")</f>
        <v/>
      </c>
      <c r="AG16" s="118" t="str">
        <f>IF(juveniles!AE45&gt;0,juveniles!AE45,"")</f>
        <v/>
      </c>
      <c r="AH16" s="118" t="str">
        <f>IF(juveniles!AE46&gt;0,juveniles!AE46,"")</f>
        <v/>
      </c>
    </row>
    <row r="17" spans="1:34" ht="25.5" x14ac:dyDescent="0.2">
      <c r="A17" s="63" t="str">
        <f>'juveniles_stats (μm)'!A$2</f>
        <v>Echiniscus perarmatus</v>
      </c>
      <c r="B17" s="78" t="str">
        <f>'juveniles_stats (μm)'!B$2</f>
        <v>ZA.214+362</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IF(juveniles!AG14&gt;0,juveniles!AG14,"")</f>
        <v/>
      </c>
      <c r="K17" s="118" t="str">
        <f>IF(juveniles!AG15&gt;0,juveniles!AG15,"")</f>
        <v/>
      </c>
      <c r="L17" s="118" t="str">
        <f>IF(juveniles!AG16&gt;0,juveniles!AG16,"")</f>
        <v/>
      </c>
      <c r="M17" s="118" t="str">
        <f>IF(juveniles!AG17&gt;0,juveniles!AG17,"")</f>
        <v/>
      </c>
      <c r="N17" s="118" t="str">
        <f>IF(juveniles!AG18&gt;0,juveniles!AG18,"")</f>
        <v/>
      </c>
      <c r="O17" s="118" t="str">
        <f>IF(juveniles!AG19&gt;0,juveniles!AG19,"")</f>
        <v/>
      </c>
      <c r="P17" s="118" t="str">
        <f>IF(juveniles!AG20&gt;0,juveniles!AG20,"")</f>
        <v/>
      </c>
      <c r="Q17" s="118" t="str">
        <f>IF(juveniles!AG21&gt;0,juveniles!AG21,"")</f>
        <v/>
      </c>
      <c r="R17" s="118" t="str">
        <f>IF(juveniles!AG22&gt;0,juveniles!AG22,"")</f>
        <v/>
      </c>
      <c r="S17" s="118" t="str">
        <f>IF(juveniles!AG23&gt;0,juveniles!AG23,"")</f>
        <v/>
      </c>
      <c r="T17" s="118" t="str">
        <f>IF(juveniles!AG24&gt;0,juveniles!AG24,"")</f>
        <v/>
      </c>
      <c r="U17" s="118" t="str">
        <f>IF(juveniles!AG25&gt;0,juveniles!AG25,"")</f>
        <v/>
      </c>
      <c r="V17" s="118" t="str">
        <f>IF(juveniles!AG26&gt;0,juveniles!AG26,"")</f>
        <v/>
      </c>
      <c r="W17" s="118" t="str">
        <f>IF(juveniles!AG27&gt;0,juveniles!AG27,"")</f>
        <v/>
      </c>
      <c r="X17" s="118" t="str">
        <f>IF(juveniles!AG28&gt;0,juveniles!AG28,"")</f>
        <v/>
      </c>
      <c r="Y17" s="118" t="str">
        <f>IF(juveniles!AG29&gt;0,juveniles!AG29,"")</f>
        <v/>
      </c>
      <c r="Z17" s="118" t="str">
        <f>IF(juveniles!AG31&gt;0,juveniles!AG31,"")</f>
        <v/>
      </c>
      <c r="AA17" s="118" t="str">
        <f>IF(juveniles!AG33&gt;0,juveniles!AG33,"")</f>
        <v/>
      </c>
      <c r="AB17" s="118" t="str">
        <f>IF(juveniles!AG34&gt;0,juveniles!AG34,"")</f>
        <v/>
      </c>
      <c r="AC17" s="118" t="str">
        <f>IF(juveniles!AG37&gt;0,juveniles!AG37,"")</f>
        <v/>
      </c>
      <c r="AD17" s="118" t="str">
        <f>IF(juveniles!AG38&gt;0,juveniles!AG38,"")</f>
        <v/>
      </c>
      <c r="AE17" s="118" t="str">
        <f>IF(juveniles!AG41&gt;0,juveniles!AG41,"")</f>
        <v/>
      </c>
      <c r="AF17" s="118" t="str">
        <f>IF(juveniles!AG42&gt;0,juveniles!AG42,"")</f>
        <v/>
      </c>
      <c r="AG17" s="118" t="str">
        <f>IF(juveniles!AG45&gt;0,juveniles!AG45,"")</f>
        <v/>
      </c>
      <c r="AH17" s="118" t="str">
        <f>IF(juveniles!AG46&gt;0,juveniles!AG46,"")</f>
        <v/>
      </c>
    </row>
    <row r="18" spans="1:34" ht="25.5" x14ac:dyDescent="0.2">
      <c r="A18" s="63" t="str">
        <f>'juveniles_stats (μm)'!A$2</f>
        <v>Echiniscus perarmatus</v>
      </c>
      <c r="B18" s="78" t="str">
        <f>'juveniles_stats (μm)'!B$2</f>
        <v>ZA.214+362</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IF(juveniles!AI14&gt;0,juveniles!AI14,"")</f>
        <v/>
      </c>
      <c r="K18" s="118" t="str">
        <f>IF(juveniles!AI15&gt;0,juveniles!AI15,"")</f>
        <v/>
      </c>
      <c r="L18" s="118" t="str">
        <f>IF(juveniles!AI16&gt;0,juveniles!AI16,"")</f>
        <v/>
      </c>
      <c r="M18" s="118" t="str">
        <f>IF(juveniles!AI17&gt;0,juveniles!AI17,"")</f>
        <v/>
      </c>
      <c r="N18" s="118" t="str">
        <f>IF(juveniles!AI18&gt;0,juveniles!AI18,"")</f>
        <v/>
      </c>
      <c r="O18" s="118" t="str">
        <f>IF(juveniles!AI19&gt;0,juveniles!AI19,"")</f>
        <v/>
      </c>
      <c r="P18" s="118" t="str">
        <f>IF(juveniles!AI20&gt;0,juveniles!AI20,"")</f>
        <v/>
      </c>
      <c r="Q18" s="118" t="str">
        <f>IF(juveniles!AI21&gt;0,juveniles!AI21,"")</f>
        <v/>
      </c>
      <c r="R18" s="118" t="str">
        <f>IF(juveniles!AI22&gt;0,juveniles!AI22,"")</f>
        <v/>
      </c>
      <c r="S18" s="118" t="str">
        <f>IF(juveniles!AI23&gt;0,juveniles!AI23,"")</f>
        <v/>
      </c>
      <c r="T18" s="118" t="str">
        <f>IF(juveniles!AI24&gt;0,juveniles!AI24,"")</f>
        <v/>
      </c>
      <c r="U18" s="118" t="str">
        <f>IF(juveniles!AI25&gt;0,juveniles!AI25,"")</f>
        <v/>
      </c>
      <c r="V18" s="118" t="str">
        <f>IF(juveniles!AI26&gt;0,juveniles!AI26,"")</f>
        <v/>
      </c>
      <c r="W18" s="118" t="str">
        <f>IF(juveniles!AI27&gt;0,juveniles!AI27,"")</f>
        <v/>
      </c>
      <c r="X18" s="118" t="str">
        <f>IF(juveniles!AI28&gt;0,juveniles!AI28,"")</f>
        <v/>
      </c>
      <c r="Y18" s="118" t="str">
        <f>IF(juveniles!AI29&gt;0,juveniles!AI29,"")</f>
        <v/>
      </c>
      <c r="Z18" s="118" t="str">
        <f>IF(juveniles!AI31&gt;0,juveniles!AI31,"")</f>
        <v/>
      </c>
      <c r="AA18" s="118" t="str">
        <f>IF(juveniles!AI33&gt;0,juveniles!AI33,"")</f>
        <v/>
      </c>
      <c r="AB18" s="118" t="str">
        <f>IF(juveniles!AI34&gt;0,juveniles!AI34,"")</f>
        <v/>
      </c>
      <c r="AC18" s="118" t="str">
        <f>IF(juveniles!AI37&gt;0,juveniles!AI37,"")</f>
        <v/>
      </c>
      <c r="AD18" s="118" t="str">
        <f>IF(juveniles!AI38&gt;0,juveniles!AI38,"")</f>
        <v/>
      </c>
      <c r="AE18" s="118" t="str">
        <f>IF(juveniles!AI41&gt;0,juveniles!AI41,"")</f>
        <v/>
      </c>
      <c r="AF18" s="118" t="str">
        <f>IF(juveniles!AI42&gt;0,juveniles!AI42,"")</f>
        <v/>
      </c>
      <c r="AG18" s="118" t="str">
        <f>IF(juveniles!AI45&gt;0,juveniles!AI45,"")</f>
        <v/>
      </c>
      <c r="AH18" s="118" t="str">
        <f>IF(juveniles!AI46&gt;0,juveniles!AI46,"")</f>
        <v/>
      </c>
    </row>
    <row r="19" spans="1:34" ht="25.5" x14ac:dyDescent="0.2">
      <c r="A19" s="63" t="str">
        <f>'juveniles_stats (μm)'!A$2</f>
        <v>Echiniscus perarmatus</v>
      </c>
      <c r="B19" s="78" t="str">
        <f>'juveniles_stats (μm)'!B$2</f>
        <v>ZA.214+362</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IF(juveniles!AK14&gt;0,juveniles!AK14,"")</f>
        <v/>
      </c>
      <c r="K19" s="118" t="str">
        <f>IF(juveniles!AK15&gt;0,juveniles!AK15,"")</f>
        <v/>
      </c>
      <c r="L19" s="118" t="str">
        <f>IF(juveniles!AK16&gt;0,juveniles!AK16,"")</f>
        <v/>
      </c>
      <c r="M19" s="118" t="str">
        <f>IF(juveniles!AK17&gt;0,juveniles!AK17,"")</f>
        <v/>
      </c>
      <c r="N19" s="118" t="str">
        <f>IF(juveniles!AK18&gt;0,juveniles!AK18,"")</f>
        <v/>
      </c>
      <c r="O19" s="118" t="str">
        <f>IF(juveniles!AK19&gt;0,juveniles!AK19,"")</f>
        <v/>
      </c>
      <c r="P19" s="118" t="str">
        <f>IF(juveniles!AK20&gt;0,juveniles!AK20,"")</f>
        <v/>
      </c>
      <c r="Q19" s="118" t="str">
        <f>IF(juveniles!AK21&gt;0,juveniles!AK21,"")</f>
        <v/>
      </c>
      <c r="R19" s="118" t="str">
        <f>IF(juveniles!AK22&gt;0,juveniles!AK22,"")</f>
        <v/>
      </c>
      <c r="S19" s="118" t="str">
        <f>IF(juveniles!AK23&gt;0,juveniles!AK23,"")</f>
        <v/>
      </c>
      <c r="T19" s="118" t="str">
        <f>IF(juveniles!AK24&gt;0,juveniles!AK24,"")</f>
        <v/>
      </c>
      <c r="U19" s="118" t="str">
        <f>IF(juveniles!AK25&gt;0,juveniles!AK25,"")</f>
        <v/>
      </c>
      <c r="V19" s="118" t="str">
        <f>IF(juveniles!AK26&gt;0,juveniles!AK26,"")</f>
        <v/>
      </c>
      <c r="W19" s="118" t="str">
        <f>IF(juveniles!AK27&gt;0,juveniles!AK27,"")</f>
        <v/>
      </c>
      <c r="X19" s="118" t="str">
        <f>IF(juveniles!AK28&gt;0,juveniles!AK28,"")</f>
        <v/>
      </c>
      <c r="Y19" s="118" t="str">
        <f>IF(juveniles!AK29&gt;0,juveniles!AK29,"")</f>
        <v/>
      </c>
      <c r="Z19" s="118" t="str">
        <f>IF(juveniles!AK31&gt;0,juveniles!AK31,"")</f>
        <v/>
      </c>
      <c r="AA19" s="118" t="str">
        <f>IF(juveniles!AK33&gt;0,juveniles!AK33,"")</f>
        <v/>
      </c>
      <c r="AB19" s="118" t="str">
        <f>IF(juveniles!AK34&gt;0,juveniles!AK34,"")</f>
        <v/>
      </c>
      <c r="AC19" s="118" t="str">
        <f>IF(juveniles!AK37&gt;0,juveniles!AK37,"")</f>
        <v/>
      </c>
      <c r="AD19" s="118" t="str">
        <f>IF(juveniles!AK38&gt;0,juveniles!AK38,"")</f>
        <v/>
      </c>
      <c r="AE19" s="118" t="str">
        <f>IF(juveniles!AK41&gt;0,juveniles!AK41,"")</f>
        <v/>
      </c>
      <c r="AF19" s="118" t="str">
        <f>IF(juveniles!AK42&gt;0,juveniles!AK42,"")</f>
        <v/>
      </c>
      <c r="AG19" s="118" t="str">
        <f>IF(juveniles!AK45&gt;0,juveniles!AK45,"")</f>
        <v/>
      </c>
      <c r="AH19" s="118" t="str">
        <f>IF(juveniles!AK46&gt;0,juveniles!AK46,"")</f>
        <v/>
      </c>
    </row>
    <row r="20" spans="1:34" ht="25.5" x14ac:dyDescent="0.2">
      <c r="A20" s="63" t="str">
        <f>'juveniles_stats (μm)'!A$2</f>
        <v>Echiniscus perarmatus</v>
      </c>
      <c r="B20" s="78" t="str">
        <f>'juveniles_stats (μm)'!B$2</f>
        <v>ZA.214+362</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IF(juveniles!AM14&gt;0,juveniles!AM14,"")</f>
        <v/>
      </c>
      <c r="K20" s="118" t="str">
        <f>IF(juveniles!AM15&gt;0,juveniles!AM15,"")</f>
        <v/>
      </c>
      <c r="L20" s="118" t="str">
        <f>IF(juveniles!AM16&gt;0,juveniles!AM16,"")</f>
        <v/>
      </c>
      <c r="M20" s="118" t="str">
        <f>IF(juveniles!AM17&gt;0,juveniles!AM17,"")</f>
        <v/>
      </c>
      <c r="N20" s="118" t="str">
        <f>IF(juveniles!AM18&gt;0,juveniles!AM18,"")</f>
        <v/>
      </c>
      <c r="O20" s="118" t="str">
        <f>IF(juveniles!AM19&gt;0,juveniles!AM19,"")</f>
        <v/>
      </c>
      <c r="P20" s="118" t="str">
        <f>IF(juveniles!AM20&gt;0,juveniles!AM20,"")</f>
        <v/>
      </c>
      <c r="Q20" s="118" t="str">
        <f>IF(juveniles!AM21&gt;0,juveniles!AM21,"")</f>
        <v/>
      </c>
      <c r="R20" s="118" t="str">
        <f>IF(juveniles!AM22&gt;0,juveniles!AM22,"")</f>
        <v/>
      </c>
      <c r="S20" s="118" t="str">
        <f>IF(juveniles!AM23&gt;0,juveniles!AM23,"")</f>
        <v/>
      </c>
      <c r="T20" s="118" t="str">
        <f>IF(juveniles!AM24&gt;0,juveniles!AM24,"")</f>
        <v/>
      </c>
      <c r="U20" s="118" t="str">
        <f>IF(juveniles!AM25&gt;0,juveniles!AM25,"")</f>
        <v/>
      </c>
      <c r="V20" s="118" t="str">
        <f>IF(juveniles!AM26&gt;0,juveniles!AM26,"")</f>
        <v/>
      </c>
      <c r="W20" s="118" t="str">
        <f>IF(juveniles!AM27&gt;0,juveniles!AM27,"")</f>
        <v/>
      </c>
      <c r="X20" s="118" t="str">
        <f>IF(juveniles!AM28&gt;0,juveniles!AM28,"")</f>
        <v/>
      </c>
      <c r="Y20" s="118" t="str">
        <f>IF(juveniles!AM29&gt;0,juveniles!AM29,"")</f>
        <v/>
      </c>
      <c r="Z20" s="118" t="str">
        <f>IF(juveniles!AM31&gt;0,juveniles!AM31,"")</f>
        <v/>
      </c>
      <c r="AA20" s="118" t="str">
        <f>IF(juveniles!AM33&gt;0,juveniles!AM33,"")</f>
        <v/>
      </c>
      <c r="AB20" s="118" t="str">
        <f>IF(juveniles!AM34&gt;0,juveniles!AM34,"")</f>
        <v/>
      </c>
      <c r="AC20" s="118" t="str">
        <f>IF(juveniles!AM37&gt;0,juveniles!AM37,"")</f>
        <v/>
      </c>
      <c r="AD20" s="118" t="str">
        <f>IF(juveniles!AM38&gt;0,juveniles!AM38,"")</f>
        <v/>
      </c>
      <c r="AE20" s="118" t="str">
        <f>IF(juveniles!AM41&gt;0,juveniles!AM41,"")</f>
        <v/>
      </c>
      <c r="AF20" s="118" t="str">
        <f>IF(juveniles!AM42&gt;0,juveniles!AM42,"")</f>
        <v/>
      </c>
      <c r="AG20" s="118" t="str">
        <f>IF(juveniles!AM45&gt;0,juveniles!AM45,"")</f>
        <v/>
      </c>
      <c r="AH20" s="118" t="str">
        <f>IF(juveniles!AM46&gt;0,juveniles!AM46,"")</f>
        <v/>
      </c>
    </row>
    <row r="21" spans="1:34" ht="25.5" x14ac:dyDescent="0.2">
      <c r="A21" s="63" t="str">
        <f>'juveniles_stats (μm)'!A$2</f>
        <v>Echiniscus perarmatus</v>
      </c>
      <c r="B21" s="78" t="str">
        <f>'juveniles_stats (μm)'!B$2</f>
        <v>ZA.214+362</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IF(juveniles!AO14&gt;0,juveniles!AO14,"")</f>
        <v/>
      </c>
      <c r="K21" s="118" t="str">
        <f>IF(juveniles!AO15&gt;0,juveniles!AO15,"")</f>
        <v/>
      </c>
      <c r="L21" s="118" t="str">
        <f>IF(juveniles!AO16&gt;0,juveniles!AO16,"")</f>
        <v/>
      </c>
      <c r="M21" s="118" t="str">
        <f>IF(juveniles!AO17&gt;0,juveniles!AO17,"")</f>
        <v/>
      </c>
      <c r="N21" s="118" t="str">
        <f>IF(juveniles!AO18&gt;0,juveniles!AO18,"")</f>
        <v/>
      </c>
      <c r="O21" s="118" t="str">
        <f>IF(juveniles!AO19&gt;0,juveniles!AO19,"")</f>
        <v/>
      </c>
      <c r="P21" s="118" t="str">
        <f>IF(juveniles!AO20&gt;0,juveniles!AO20,"")</f>
        <v/>
      </c>
      <c r="Q21" s="118" t="str">
        <f>IF(juveniles!AO21&gt;0,juveniles!AO21,"")</f>
        <v/>
      </c>
      <c r="R21" s="118" t="str">
        <f>IF(juveniles!AO22&gt;0,juveniles!AO22,"")</f>
        <v/>
      </c>
      <c r="S21" s="118" t="str">
        <f>IF(juveniles!AO23&gt;0,juveniles!AO23,"")</f>
        <v/>
      </c>
      <c r="T21" s="118" t="str">
        <f>IF(juveniles!AO24&gt;0,juveniles!AO24,"")</f>
        <v/>
      </c>
      <c r="U21" s="118" t="str">
        <f>IF(juveniles!AO25&gt;0,juveniles!AO25,"")</f>
        <v/>
      </c>
      <c r="V21" s="118" t="str">
        <f>IF(juveniles!AO26&gt;0,juveniles!AO26,"")</f>
        <v/>
      </c>
      <c r="W21" s="118" t="str">
        <f>IF(juveniles!AO27&gt;0,juveniles!AO27,"")</f>
        <v/>
      </c>
      <c r="X21" s="118" t="str">
        <f>IF(juveniles!AO28&gt;0,juveniles!AO28,"")</f>
        <v/>
      </c>
      <c r="Y21" s="118" t="str">
        <f>IF(juveniles!AO29&gt;0,juveniles!AO29,"")</f>
        <v/>
      </c>
      <c r="Z21" s="118" t="str">
        <f>IF(juveniles!AO31&gt;0,juveniles!AO31,"")</f>
        <v/>
      </c>
      <c r="AA21" s="118" t="str">
        <f>IF(juveniles!AO33&gt;0,juveniles!AO33,"")</f>
        <v/>
      </c>
      <c r="AB21" s="118" t="str">
        <f>IF(juveniles!AO34&gt;0,juveniles!AO34,"")</f>
        <v/>
      </c>
      <c r="AC21" s="118" t="str">
        <f>IF(juveniles!AO37&gt;0,juveniles!AO37,"")</f>
        <v/>
      </c>
      <c r="AD21" s="118" t="str">
        <f>IF(juveniles!AO38&gt;0,juveniles!AO38,"")</f>
        <v/>
      </c>
      <c r="AE21" s="118" t="str">
        <f>IF(juveniles!AO41&gt;0,juveniles!AO41,"")</f>
        <v/>
      </c>
      <c r="AF21" s="118" t="str">
        <f>IF(juveniles!AO42&gt;0,juveniles!AO42,"")</f>
        <v/>
      </c>
      <c r="AG21" s="118" t="str">
        <f>IF(juveniles!AO45&gt;0,juveniles!AO45,"")</f>
        <v/>
      </c>
      <c r="AH21" s="118" t="str">
        <f>IF(juveniles!AO46&gt;0,juveniles!AO46,"")</f>
        <v/>
      </c>
    </row>
    <row r="22" spans="1:34" ht="25.5" x14ac:dyDescent="0.2">
      <c r="A22" s="63" t="str">
        <f>'juveniles_stats (μm)'!A$2</f>
        <v>Echiniscus perarmatus</v>
      </c>
      <c r="B22" s="78" t="str">
        <f>'juveniles_stats (μm)'!B$2</f>
        <v>ZA.214+362</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IF(juveniles!AQ14&gt;0,juveniles!AQ14,"")</f>
        <v/>
      </c>
      <c r="K22" s="118" t="str">
        <f>IF(juveniles!AQ15&gt;0,juveniles!AQ15,"")</f>
        <v/>
      </c>
      <c r="L22" s="118" t="str">
        <f>IF(juveniles!AQ16&gt;0,juveniles!AQ16,"")</f>
        <v/>
      </c>
      <c r="M22" s="118" t="str">
        <f>IF(juveniles!AQ17&gt;0,juveniles!AQ17,"")</f>
        <v/>
      </c>
      <c r="N22" s="118" t="str">
        <f>IF(juveniles!AQ18&gt;0,juveniles!AQ18,"")</f>
        <v/>
      </c>
      <c r="O22" s="118" t="str">
        <f>IF(juveniles!AQ19&gt;0,juveniles!AQ19,"")</f>
        <v/>
      </c>
      <c r="P22" s="118" t="str">
        <f>IF(juveniles!AQ20&gt;0,juveniles!AQ20,"")</f>
        <v/>
      </c>
      <c r="Q22" s="118" t="str">
        <f>IF(juveniles!AQ21&gt;0,juveniles!AQ21,"")</f>
        <v/>
      </c>
      <c r="R22" s="118" t="str">
        <f>IF(juveniles!AQ22&gt;0,juveniles!AQ22,"")</f>
        <v/>
      </c>
      <c r="S22" s="118" t="str">
        <f>IF(juveniles!AQ23&gt;0,juveniles!AQ23,"")</f>
        <v/>
      </c>
      <c r="T22" s="118" t="str">
        <f>IF(juveniles!AQ24&gt;0,juveniles!AQ24,"")</f>
        <v/>
      </c>
      <c r="U22" s="118" t="str">
        <f>IF(juveniles!AQ25&gt;0,juveniles!AQ25,"")</f>
        <v/>
      </c>
      <c r="V22" s="118" t="str">
        <f>IF(juveniles!AQ26&gt;0,juveniles!AQ26,"")</f>
        <v/>
      </c>
      <c r="W22" s="118" t="str">
        <f>IF(juveniles!AQ27&gt;0,juveniles!AQ27,"")</f>
        <v/>
      </c>
      <c r="X22" s="118" t="str">
        <f>IF(juveniles!AQ28&gt;0,juveniles!AQ28,"")</f>
        <v/>
      </c>
      <c r="Y22" s="118" t="str">
        <f>IF(juveniles!AQ29&gt;0,juveniles!AQ29,"")</f>
        <v/>
      </c>
      <c r="Z22" s="118" t="str">
        <f>IF(juveniles!AQ31&gt;0,juveniles!AQ31,"")</f>
        <v/>
      </c>
      <c r="AA22" s="118" t="str">
        <f>IF(juveniles!AQ33&gt;0,juveniles!AQ33,"")</f>
        <v/>
      </c>
      <c r="AB22" s="118" t="str">
        <f>IF(juveniles!AQ34&gt;0,juveniles!AQ34,"")</f>
        <v/>
      </c>
      <c r="AC22" s="118" t="str">
        <f>IF(juveniles!AQ37&gt;0,juveniles!AQ37,"")</f>
        <v/>
      </c>
      <c r="AD22" s="118" t="str">
        <f>IF(juveniles!AQ38&gt;0,juveniles!AQ38,"")</f>
        <v/>
      </c>
      <c r="AE22" s="118" t="str">
        <f>IF(juveniles!AQ41&gt;0,juveniles!AQ41,"")</f>
        <v/>
      </c>
      <c r="AF22" s="118" t="str">
        <f>IF(juveniles!AQ42&gt;0,juveniles!AQ42,"")</f>
        <v/>
      </c>
      <c r="AG22" s="118" t="str">
        <f>IF(juveniles!AQ45&gt;0,juveniles!AQ45,"")</f>
        <v/>
      </c>
      <c r="AH22" s="118" t="str">
        <f>IF(juveniles!AQ46&gt;0,juveniles!AQ46,"")</f>
        <v/>
      </c>
    </row>
    <row r="23" spans="1:34" ht="25.5" x14ac:dyDescent="0.2">
      <c r="A23" s="63" t="str">
        <f>'juveniles_stats (μm)'!A$2</f>
        <v>Echiniscus perarmatus</v>
      </c>
      <c r="B23" s="78" t="str">
        <f>'juveniles_stats (μm)'!B$2</f>
        <v>ZA.214+362</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IF(juveniles!AS14&gt;0,juveniles!AS14,"")</f>
        <v/>
      </c>
      <c r="K23" s="118" t="str">
        <f>IF(juveniles!AS15&gt;0,juveniles!AS15,"")</f>
        <v/>
      </c>
      <c r="L23" s="118" t="str">
        <f>IF(juveniles!AS16&gt;0,juveniles!AS16,"")</f>
        <v/>
      </c>
      <c r="M23" s="118" t="str">
        <f>IF(juveniles!AS17&gt;0,juveniles!AS17,"")</f>
        <v/>
      </c>
      <c r="N23" s="118" t="str">
        <f>IF(juveniles!AS18&gt;0,juveniles!AS18,"")</f>
        <v/>
      </c>
      <c r="O23" s="118" t="str">
        <f>IF(juveniles!AS19&gt;0,juveniles!AS19,"")</f>
        <v/>
      </c>
      <c r="P23" s="118" t="str">
        <f>IF(juveniles!AS20&gt;0,juveniles!AS20,"")</f>
        <v/>
      </c>
      <c r="Q23" s="118" t="str">
        <f>IF(juveniles!AS21&gt;0,juveniles!AS21,"")</f>
        <v/>
      </c>
      <c r="R23" s="118" t="str">
        <f>IF(juveniles!AS22&gt;0,juveniles!AS22,"")</f>
        <v/>
      </c>
      <c r="S23" s="118" t="str">
        <f>IF(juveniles!AS23&gt;0,juveniles!AS23,"")</f>
        <v/>
      </c>
      <c r="T23" s="118" t="str">
        <f>IF(juveniles!AS24&gt;0,juveniles!AS24,"")</f>
        <v/>
      </c>
      <c r="U23" s="118" t="str">
        <f>IF(juveniles!AS25&gt;0,juveniles!AS25,"")</f>
        <v/>
      </c>
      <c r="V23" s="118" t="str">
        <f>IF(juveniles!AS26&gt;0,juveniles!AS26,"")</f>
        <v/>
      </c>
      <c r="W23" s="118" t="str">
        <f>IF(juveniles!AS27&gt;0,juveniles!AS27,"")</f>
        <v/>
      </c>
      <c r="X23" s="118" t="str">
        <f>IF(juveniles!AS28&gt;0,juveniles!AS28,"")</f>
        <v/>
      </c>
      <c r="Y23" s="118" t="str">
        <f>IF(juveniles!AS29&gt;0,juveniles!AS29,"")</f>
        <v/>
      </c>
      <c r="Z23" s="118" t="str">
        <f>IF(juveniles!AS31&gt;0,juveniles!AS31,"")</f>
        <v/>
      </c>
      <c r="AA23" s="118" t="str">
        <f>IF(juveniles!AS33&gt;0,juveniles!AS33,"")</f>
        <v/>
      </c>
      <c r="AB23" s="118" t="str">
        <f>IF(juveniles!AS34&gt;0,juveniles!AS34,"")</f>
        <v/>
      </c>
      <c r="AC23" s="118" t="str">
        <f>IF(juveniles!AS37&gt;0,juveniles!AS37,"")</f>
        <v/>
      </c>
      <c r="AD23" s="118" t="str">
        <f>IF(juveniles!AS38&gt;0,juveniles!AS38,"")</f>
        <v/>
      </c>
      <c r="AE23" s="118" t="str">
        <f>IF(juveniles!AS41&gt;0,juveniles!AS41,"")</f>
        <v/>
      </c>
      <c r="AF23" s="118" t="str">
        <f>IF(juveniles!AS42&gt;0,juveniles!AS42,"")</f>
        <v/>
      </c>
      <c r="AG23" s="118" t="str">
        <f>IF(juveniles!AS45&gt;0,juveniles!AS45,"")</f>
        <v/>
      </c>
      <c r="AH23" s="118" t="str">
        <f>IF(juveniles!AS46&gt;0,juveniles!AS46,"")</f>
        <v/>
      </c>
    </row>
    <row r="24" spans="1:34" ht="25.5" x14ac:dyDescent="0.2">
      <c r="A24" s="63" t="str">
        <f>'juveniles_stats (μm)'!A$2</f>
        <v>Echiniscus perarmatus</v>
      </c>
      <c r="B24" s="78" t="str">
        <f>'juveniles_stats (μm)'!B$2</f>
        <v>ZA.214+362</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IF(juveniles!AU14&gt;0,juveniles!AU14,"")</f>
        <v/>
      </c>
      <c r="K24" s="118" t="str">
        <f>IF(juveniles!AU15&gt;0,juveniles!AU15,"")</f>
        <v/>
      </c>
      <c r="L24" s="118" t="str">
        <f>IF(juveniles!AU16&gt;0,juveniles!AU16,"")</f>
        <v/>
      </c>
      <c r="M24" s="118" t="str">
        <f>IF(juveniles!AU17&gt;0,juveniles!AU17,"")</f>
        <v/>
      </c>
      <c r="N24" s="118" t="str">
        <f>IF(juveniles!AU18&gt;0,juveniles!AU18,"")</f>
        <v/>
      </c>
      <c r="O24" s="118" t="str">
        <f>IF(juveniles!AU19&gt;0,juveniles!AU19,"")</f>
        <v/>
      </c>
      <c r="P24" s="118" t="str">
        <f>IF(juveniles!AU20&gt;0,juveniles!AU20,"")</f>
        <v/>
      </c>
      <c r="Q24" s="118" t="str">
        <f>IF(juveniles!AU21&gt;0,juveniles!AU21,"")</f>
        <v/>
      </c>
      <c r="R24" s="118" t="str">
        <f>IF(juveniles!AU22&gt;0,juveniles!AU22,"")</f>
        <v/>
      </c>
      <c r="S24" s="118" t="str">
        <f>IF(juveniles!AU23&gt;0,juveniles!AU23,"")</f>
        <v/>
      </c>
      <c r="T24" s="118" t="str">
        <f>IF(juveniles!AU24&gt;0,juveniles!AU24,"")</f>
        <v/>
      </c>
      <c r="U24" s="118" t="str">
        <f>IF(juveniles!AU25&gt;0,juveniles!AU25,"")</f>
        <v/>
      </c>
      <c r="V24" s="118" t="str">
        <f>IF(juveniles!AU26&gt;0,juveniles!AU26,"")</f>
        <v/>
      </c>
      <c r="W24" s="118" t="str">
        <f>IF(juveniles!AU27&gt;0,juveniles!AU27,"")</f>
        <v/>
      </c>
      <c r="X24" s="118" t="str">
        <f>IF(juveniles!AU28&gt;0,juveniles!AU28,"")</f>
        <v/>
      </c>
      <c r="Y24" s="118" t="str">
        <f>IF(juveniles!AU29&gt;0,juveniles!AU29,"")</f>
        <v/>
      </c>
      <c r="Z24" s="118" t="str">
        <f>IF(juveniles!AU31&gt;0,juveniles!AU31,"")</f>
        <v/>
      </c>
      <c r="AA24" s="118" t="str">
        <f>IF(juveniles!AU33&gt;0,juveniles!AU33,"")</f>
        <v/>
      </c>
      <c r="AB24" s="118" t="str">
        <f>IF(juveniles!AU34&gt;0,juveniles!AU34,"")</f>
        <v/>
      </c>
      <c r="AC24" s="118" t="str">
        <f>IF(juveniles!AU37&gt;0,juveniles!AU37,"")</f>
        <v/>
      </c>
      <c r="AD24" s="118" t="str">
        <f>IF(juveniles!AU38&gt;0,juveniles!AU38,"")</f>
        <v/>
      </c>
      <c r="AE24" s="118" t="str">
        <f>IF(juveniles!AU41&gt;0,juveniles!AU41,"")</f>
        <v/>
      </c>
      <c r="AF24" s="118" t="str">
        <f>IF(juveniles!AU42&gt;0,juveniles!AU42,"")</f>
        <v/>
      </c>
      <c r="AG24" s="118" t="str">
        <f>IF(juveniles!AU45&gt;0,juveniles!AU45,"")</f>
        <v/>
      </c>
      <c r="AH24" s="118" t="str">
        <f>IF(juveniles!AU46&gt;0,juveniles!AU46,"")</f>
        <v/>
      </c>
    </row>
    <row r="25" spans="1:34" ht="25.5" x14ac:dyDescent="0.2">
      <c r="A25" s="63" t="str">
        <f>'juveniles_stats (μm)'!A$2</f>
        <v>Echiniscus perarmatus</v>
      </c>
      <c r="B25" s="78" t="str">
        <f>'juveniles_stats (μm)'!B$2</f>
        <v>ZA.214+362</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IF(juveniles!AW14&gt;0,juveniles!AW14,"")</f>
        <v/>
      </c>
      <c r="K25" s="118" t="str">
        <f>IF(juveniles!AW15&gt;0,juveniles!AW15,"")</f>
        <v/>
      </c>
      <c r="L25" s="118" t="str">
        <f>IF(juveniles!AW16&gt;0,juveniles!AW16,"")</f>
        <v/>
      </c>
      <c r="M25" s="118" t="str">
        <f>IF(juveniles!AW17&gt;0,juveniles!AW17,"")</f>
        <v/>
      </c>
      <c r="N25" s="118" t="str">
        <f>IF(juveniles!AW18&gt;0,juveniles!AW18,"")</f>
        <v/>
      </c>
      <c r="O25" s="118" t="str">
        <f>IF(juveniles!AW19&gt;0,juveniles!AW19,"")</f>
        <v/>
      </c>
      <c r="P25" s="118" t="str">
        <f>IF(juveniles!AW20&gt;0,juveniles!AW20,"")</f>
        <v/>
      </c>
      <c r="Q25" s="118" t="str">
        <f>IF(juveniles!AW21&gt;0,juveniles!AW21,"")</f>
        <v/>
      </c>
      <c r="R25" s="118" t="str">
        <f>IF(juveniles!AW22&gt;0,juveniles!AW22,"")</f>
        <v/>
      </c>
      <c r="S25" s="118" t="str">
        <f>IF(juveniles!AW23&gt;0,juveniles!AW23,"")</f>
        <v/>
      </c>
      <c r="T25" s="118" t="str">
        <f>IF(juveniles!AW24&gt;0,juveniles!AW24,"")</f>
        <v/>
      </c>
      <c r="U25" s="118" t="str">
        <f>IF(juveniles!AW25&gt;0,juveniles!AW25,"")</f>
        <v/>
      </c>
      <c r="V25" s="118" t="str">
        <f>IF(juveniles!AW26&gt;0,juveniles!AW26,"")</f>
        <v/>
      </c>
      <c r="W25" s="118" t="str">
        <f>IF(juveniles!AW27&gt;0,juveniles!AW27,"")</f>
        <v/>
      </c>
      <c r="X25" s="118" t="str">
        <f>IF(juveniles!AW28&gt;0,juveniles!AW28,"")</f>
        <v/>
      </c>
      <c r="Y25" s="118" t="str">
        <f>IF(juveniles!AW29&gt;0,juveniles!AW29,"")</f>
        <v/>
      </c>
      <c r="Z25" s="118" t="str">
        <f>IF(juveniles!AW31&gt;0,juveniles!AW31,"")</f>
        <v/>
      </c>
      <c r="AA25" s="118" t="str">
        <f>IF(juveniles!AW33&gt;0,juveniles!AW33,"")</f>
        <v/>
      </c>
      <c r="AB25" s="118" t="str">
        <f>IF(juveniles!AW34&gt;0,juveniles!AW34,"")</f>
        <v/>
      </c>
      <c r="AC25" s="118" t="str">
        <f>IF(juveniles!AW37&gt;0,juveniles!AW37,"")</f>
        <v/>
      </c>
      <c r="AD25" s="118" t="str">
        <f>IF(juveniles!AW38&gt;0,juveniles!AW38,"")</f>
        <v/>
      </c>
      <c r="AE25" s="118" t="str">
        <f>IF(juveniles!AW41&gt;0,juveniles!AW41,"")</f>
        <v/>
      </c>
      <c r="AF25" s="118" t="str">
        <f>IF(juveniles!AW42&gt;0,juveniles!AW42,"")</f>
        <v/>
      </c>
      <c r="AG25" s="118" t="str">
        <f>IF(juveniles!AW45&gt;0,juveniles!AW45,"")</f>
        <v/>
      </c>
      <c r="AH25" s="118" t="str">
        <f>IF(juveniles!AW46&gt;0,juveniles!AW46,"")</f>
        <v/>
      </c>
    </row>
    <row r="26" spans="1:34" ht="25.5" x14ac:dyDescent="0.2">
      <c r="A26" s="63" t="str">
        <f>'juveniles_stats (μm)'!A$2</f>
        <v>Echiniscus perarmatus</v>
      </c>
      <c r="B26" s="78" t="str">
        <f>'juveniles_stats (μm)'!B$2</f>
        <v>ZA.214+362</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IF(juveniles!AY14&gt;0,juveniles!AY14,"")</f>
        <v/>
      </c>
      <c r="K26" s="118" t="str">
        <f>IF(juveniles!AY15&gt;0,juveniles!AY15,"")</f>
        <v/>
      </c>
      <c r="L26" s="118" t="str">
        <f>IF(juveniles!AY16&gt;0,juveniles!AY16,"")</f>
        <v/>
      </c>
      <c r="M26" s="118" t="str">
        <f>IF(juveniles!AY17&gt;0,juveniles!AY17,"")</f>
        <v/>
      </c>
      <c r="N26" s="118" t="str">
        <f>IF(juveniles!AY18&gt;0,juveniles!AY18,"")</f>
        <v/>
      </c>
      <c r="O26" s="118" t="str">
        <f>IF(juveniles!AY19&gt;0,juveniles!AY19,"")</f>
        <v/>
      </c>
      <c r="P26" s="118" t="str">
        <f>IF(juveniles!AY20&gt;0,juveniles!AY20,"")</f>
        <v/>
      </c>
      <c r="Q26" s="118" t="str">
        <f>IF(juveniles!AY21&gt;0,juveniles!AY21,"")</f>
        <v/>
      </c>
      <c r="R26" s="118" t="str">
        <f>IF(juveniles!AY22&gt;0,juveniles!AY22,"")</f>
        <v/>
      </c>
      <c r="S26" s="118" t="str">
        <f>IF(juveniles!AY23&gt;0,juveniles!AY23,"")</f>
        <v/>
      </c>
      <c r="T26" s="118" t="str">
        <f>IF(juveniles!AY24&gt;0,juveniles!AY24,"")</f>
        <v/>
      </c>
      <c r="U26" s="118" t="str">
        <f>IF(juveniles!AY25&gt;0,juveniles!AY25,"")</f>
        <v/>
      </c>
      <c r="V26" s="118" t="str">
        <f>IF(juveniles!AY26&gt;0,juveniles!AY26,"")</f>
        <v/>
      </c>
      <c r="W26" s="118" t="str">
        <f>IF(juveniles!AY27&gt;0,juveniles!AY27,"")</f>
        <v/>
      </c>
      <c r="X26" s="118" t="str">
        <f>IF(juveniles!AY28&gt;0,juveniles!AY28,"")</f>
        <v/>
      </c>
      <c r="Y26" s="118" t="str">
        <f>IF(juveniles!AY29&gt;0,juveniles!AY29,"")</f>
        <v/>
      </c>
      <c r="Z26" s="118" t="str">
        <f>IF(juveniles!AY31&gt;0,juveniles!AY31,"")</f>
        <v/>
      </c>
      <c r="AA26" s="118" t="str">
        <f>IF(juveniles!AY33&gt;0,juveniles!AY33,"")</f>
        <v/>
      </c>
      <c r="AB26" s="118" t="str">
        <f>IF(juveniles!AY34&gt;0,juveniles!AY34,"")</f>
        <v/>
      </c>
      <c r="AC26" s="118" t="str">
        <f>IF(juveniles!AY37&gt;0,juveniles!AY37,"")</f>
        <v/>
      </c>
      <c r="AD26" s="118" t="str">
        <f>IF(juveniles!AY38&gt;0,juveniles!AY38,"")</f>
        <v/>
      </c>
      <c r="AE26" s="118" t="str">
        <f>IF(juveniles!AY41&gt;0,juveniles!AY41,"")</f>
        <v/>
      </c>
      <c r="AF26" s="118" t="str">
        <f>IF(juveniles!AY42&gt;0,juveniles!AY42,"")</f>
        <v/>
      </c>
      <c r="AG26" s="118" t="str">
        <f>IF(juveniles!AY45&gt;0,juveniles!AY45,"")</f>
        <v/>
      </c>
      <c r="AH26" s="118" t="str">
        <f>IF(juveniles!AY46&gt;0,juveniles!AY46,"")</f>
        <v/>
      </c>
    </row>
    <row r="27" spans="1:34" ht="25.5" x14ac:dyDescent="0.2">
      <c r="A27" s="63" t="str">
        <f>'juveniles_stats (μm)'!A$2</f>
        <v>Echiniscus perarmatus</v>
      </c>
      <c r="B27" s="78" t="str">
        <f>'juveniles_stats (μm)'!B$2</f>
        <v>ZA.214+362</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IF(juveniles!BA14&gt;0,juveniles!BA14,"")</f>
        <v/>
      </c>
      <c r="K27" s="118" t="str">
        <f>IF(juveniles!BA15&gt;0,juveniles!BA15,"")</f>
        <v/>
      </c>
      <c r="L27" s="118" t="str">
        <f>IF(juveniles!BA16&gt;0,juveniles!BA16,"")</f>
        <v/>
      </c>
      <c r="M27" s="118" t="str">
        <f>IF(juveniles!BA17&gt;0,juveniles!BA17,"")</f>
        <v/>
      </c>
      <c r="N27" s="118" t="str">
        <f>IF(juveniles!BA18&gt;0,juveniles!BA18,"")</f>
        <v/>
      </c>
      <c r="O27" s="118" t="str">
        <f>IF(juveniles!BA19&gt;0,juveniles!BA19,"")</f>
        <v/>
      </c>
      <c r="P27" s="118" t="str">
        <f>IF(juveniles!BA20&gt;0,juveniles!BA20,"")</f>
        <v/>
      </c>
      <c r="Q27" s="118" t="str">
        <f>IF(juveniles!BA21&gt;0,juveniles!BA21,"")</f>
        <v/>
      </c>
      <c r="R27" s="118" t="str">
        <f>IF(juveniles!BA22&gt;0,juveniles!BA22,"")</f>
        <v/>
      </c>
      <c r="S27" s="118" t="str">
        <f>IF(juveniles!BA23&gt;0,juveniles!BA23,"")</f>
        <v/>
      </c>
      <c r="T27" s="118" t="str">
        <f>IF(juveniles!BA24&gt;0,juveniles!BA24,"")</f>
        <v/>
      </c>
      <c r="U27" s="118" t="str">
        <f>IF(juveniles!BA25&gt;0,juveniles!BA25,"")</f>
        <v/>
      </c>
      <c r="V27" s="118" t="str">
        <f>IF(juveniles!BA26&gt;0,juveniles!BA26,"")</f>
        <v/>
      </c>
      <c r="W27" s="118" t="str">
        <f>IF(juveniles!BA27&gt;0,juveniles!BA27,"")</f>
        <v/>
      </c>
      <c r="X27" s="118" t="str">
        <f>IF(juveniles!BA28&gt;0,juveniles!BA28,"")</f>
        <v/>
      </c>
      <c r="Y27" s="118" t="str">
        <f>IF(juveniles!BA29&gt;0,juveniles!BA29,"")</f>
        <v/>
      </c>
      <c r="Z27" s="118" t="str">
        <f>IF(juveniles!BA31&gt;0,juveniles!BA31,"")</f>
        <v/>
      </c>
      <c r="AA27" s="118" t="str">
        <f>IF(juveniles!BA33&gt;0,juveniles!BA33,"")</f>
        <v/>
      </c>
      <c r="AB27" s="118" t="str">
        <f>IF(juveniles!BA34&gt;0,juveniles!BA34,"")</f>
        <v/>
      </c>
      <c r="AC27" s="118" t="str">
        <f>IF(juveniles!BA37&gt;0,juveniles!BA37,"")</f>
        <v/>
      </c>
      <c r="AD27" s="118" t="str">
        <f>IF(juveniles!BA38&gt;0,juveniles!BA38,"")</f>
        <v/>
      </c>
      <c r="AE27" s="118" t="str">
        <f>IF(juveniles!BA41&gt;0,juveniles!BA41,"")</f>
        <v/>
      </c>
      <c r="AF27" s="118" t="str">
        <f>IF(juveniles!BA42&gt;0,juveniles!BA42,"")</f>
        <v/>
      </c>
      <c r="AG27" s="118" t="str">
        <f>IF(juveniles!BA45&gt;0,juveniles!BA45,"")</f>
        <v/>
      </c>
      <c r="AH27" s="118" t="str">
        <f>IF(juveniles!BA46&gt;0,juveniles!BA46,"")</f>
        <v/>
      </c>
    </row>
    <row r="28" spans="1:34" ht="25.5" x14ac:dyDescent="0.2">
      <c r="A28" s="63" t="str">
        <f>'juveniles_stats (μm)'!A$2</f>
        <v>Echiniscus perarmatus</v>
      </c>
      <c r="B28" s="78" t="str">
        <f>'juveniles_stats (μm)'!B$2</f>
        <v>ZA.214+362</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IF(juveniles!BC14&gt;0,juveniles!BC14,"")</f>
        <v/>
      </c>
      <c r="K28" s="118" t="str">
        <f>IF(juveniles!BC15&gt;0,juveniles!BC15,"")</f>
        <v/>
      </c>
      <c r="L28" s="118" t="str">
        <f>IF(juveniles!BC16&gt;0,juveniles!BC16,"")</f>
        <v/>
      </c>
      <c r="M28" s="118" t="str">
        <f>IF(juveniles!BC17&gt;0,juveniles!BC17,"")</f>
        <v/>
      </c>
      <c r="N28" s="118" t="str">
        <f>IF(juveniles!BC18&gt;0,juveniles!BC18,"")</f>
        <v/>
      </c>
      <c r="O28" s="118" t="str">
        <f>IF(juveniles!BC19&gt;0,juveniles!BC19,"")</f>
        <v/>
      </c>
      <c r="P28" s="118" t="str">
        <f>IF(juveniles!BC20&gt;0,juveniles!BC20,"")</f>
        <v/>
      </c>
      <c r="Q28" s="118" t="str">
        <f>IF(juveniles!BC21&gt;0,juveniles!BC21,"")</f>
        <v/>
      </c>
      <c r="R28" s="118" t="str">
        <f>IF(juveniles!BC22&gt;0,juveniles!BC22,"")</f>
        <v/>
      </c>
      <c r="S28" s="118" t="str">
        <f>IF(juveniles!BC23&gt;0,juveniles!BC23,"")</f>
        <v/>
      </c>
      <c r="T28" s="118" t="str">
        <f>IF(juveniles!BC24&gt;0,juveniles!BC24,"")</f>
        <v/>
      </c>
      <c r="U28" s="118" t="str">
        <f>IF(juveniles!BC25&gt;0,juveniles!BC25,"")</f>
        <v/>
      </c>
      <c r="V28" s="118" t="str">
        <f>IF(juveniles!BC26&gt;0,juveniles!BC26,"")</f>
        <v/>
      </c>
      <c r="W28" s="118" t="str">
        <f>IF(juveniles!BC27&gt;0,juveniles!BC27,"")</f>
        <v/>
      </c>
      <c r="X28" s="118" t="str">
        <f>IF(juveniles!BC28&gt;0,juveniles!BC28,"")</f>
        <v/>
      </c>
      <c r="Y28" s="118" t="str">
        <f>IF(juveniles!BC29&gt;0,juveniles!BC29,"")</f>
        <v/>
      </c>
      <c r="Z28" s="118" t="str">
        <f>IF(juveniles!BC31&gt;0,juveniles!BC31,"")</f>
        <v/>
      </c>
      <c r="AA28" s="118" t="str">
        <f>IF(juveniles!BC33&gt;0,juveniles!BC33,"")</f>
        <v/>
      </c>
      <c r="AB28" s="118" t="str">
        <f>IF(juveniles!BC34&gt;0,juveniles!BC34,"")</f>
        <v/>
      </c>
      <c r="AC28" s="118" t="str">
        <f>IF(juveniles!BC37&gt;0,juveniles!BC37,"")</f>
        <v/>
      </c>
      <c r="AD28" s="118" t="str">
        <f>IF(juveniles!BC38&gt;0,juveniles!BC38,"")</f>
        <v/>
      </c>
      <c r="AE28" s="118" t="str">
        <f>IF(juveniles!BC41&gt;0,juveniles!BC41,"")</f>
        <v/>
      </c>
      <c r="AF28" s="118" t="str">
        <f>IF(juveniles!BC42&gt;0,juveniles!BC42,"")</f>
        <v/>
      </c>
      <c r="AG28" s="118" t="str">
        <f>IF(juveniles!BC45&gt;0,juveniles!BC45,"")</f>
        <v/>
      </c>
      <c r="AH28" s="118" t="str">
        <f>IF(juveniles!BC46&gt;0,juveniles!BC46,"")</f>
        <v/>
      </c>
    </row>
    <row r="29" spans="1:34" ht="25.5" x14ac:dyDescent="0.2">
      <c r="A29" s="63" t="str">
        <f>'juveniles_stats (μm)'!A$2</f>
        <v>Echiniscus perarmatus</v>
      </c>
      <c r="B29" s="78" t="str">
        <f>'juveniles_stats (μm)'!B$2</f>
        <v>ZA.214+362</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IF(juveniles!BE14&gt;0,juveniles!BE14,"")</f>
        <v/>
      </c>
      <c r="K29" s="118" t="str">
        <f>IF(juveniles!BE15&gt;0,juveniles!BE15,"")</f>
        <v/>
      </c>
      <c r="L29" s="118" t="str">
        <f>IF(juveniles!BE16&gt;0,juveniles!BE16,"")</f>
        <v/>
      </c>
      <c r="M29" s="118" t="str">
        <f>IF(juveniles!BE17&gt;0,juveniles!BE17,"")</f>
        <v/>
      </c>
      <c r="N29" s="118" t="str">
        <f>IF(juveniles!BE18&gt;0,juveniles!BE18,"")</f>
        <v/>
      </c>
      <c r="O29" s="118" t="str">
        <f>IF(juveniles!BE19&gt;0,juveniles!BE19,"")</f>
        <v/>
      </c>
      <c r="P29" s="118" t="str">
        <f>IF(juveniles!BE20&gt;0,juveniles!BE20,"")</f>
        <v/>
      </c>
      <c r="Q29" s="118" t="str">
        <f>IF(juveniles!BE21&gt;0,juveniles!BE21,"")</f>
        <v/>
      </c>
      <c r="R29" s="118" t="str">
        <f>IF(juveniles!BE22&gt;0,juveniles!BE22,"")</f>
        <v/>
      </c>
      <c r="S29" s="118" t="str">
        <f>IF(juveniles!BE23&gt;0,juveniles!BE23,"")</f>
        <v/>
      </c>
      <c r="T29" s="118" t="str">
        <f>IF(juveniles!BE24&gt;0,juveniles!BE24,"")</f>
        <v/>
      </c>
      <c r="U29" s="118" t="str">
        <f>IF(juveniles!BE25&gt;0,juveniles!BE25,"")</f>
        <v/>
      </c>
      <c r="V29" s="118" t="str">
        <f>IF(juveniles!BE26&gt;0,juveniles!BE26,"")</f>
        <v/>
      </c>
      <c r="W29" s="118" t="str">
        <f>IF(juveniles!BE27&gt;0,juveniles!BE27,"")</f>
        <v/>
      </c>
      <c r="X29" s="118" t="str">
        <f>IF(juveniles!BE28&gt;0,juveniles!BE28,"")</f>
        <v/>
      </c>
      <c r="Y29" s="118" t="str">
        <f>IF(juveniles!BE29&gt;0,juveniles!BE29,"")</f>
        <v/>
      </c>
      <c r="Z29" s="118" t="str">
        <f>IF(juveniles!BE31&gt;0,juveniles!BE31,"")</f>
        <v/>
      </c>
      <c r="AA29" s="118" t="str">
        <f>IF(juveniles!BE33&gt;0,juveniles!BE33,"")</f>
        <v/>
      </c>
      <c r="AB29" s="118" t="str">
        <f>IF(juveniles!BE34&gt;0,juveniles!BE34,"")</f>
        <v/>
      </c>
      <c r="AC29" s="118" t="str">
        <f>IF(juveniles!BE37&gt;0,juveniles!BE37,"")</f>
        <v/>
      </c>
      <c r="AD29" s="118" t="str">
        <f>IF(juveniles!BE38&gt;0,juveniles!BE38,"")</f>
        <v/>
      </c>
      <c r="AE29" s="118" t="str">
        <f>IF(juveniles!BE41&gt;0,juveniles!BE41,"")</f>
        <v/>
      </c>
      <c r="AF29" s="118" t="str">
        <f>IF(juveniles!BE42&gt;0,juveniles!BE42,"")</f>
        <v/>
      </c>
      <c r="AG29" s="118" t="str">
        <f>IF(juveniles!BE45&gt;0,juveniles!BE45,"")</f>
        <v/>
      </c>
      <c r="AH29" s="118" t="str">
        <f>IF(juveniles!BE46&gt;0,juveniles!BE46,"")</f>
        <v/>
      </c>
    </row>
    <row r="30" spans="1:34" ht="25.5" x14ac:dyDescent="0.2">
      <c r="A30" s="63" t="str">
        <f>'juveniles_stats (μm)'!A$2</f>
        <v>Echiniscus perarmatus</v>
      </c>
      <c r="B30" s="78" t="str">
        <f>'juveniles_stats (μm)'!B$2</f>
        <v>ZA.214+362</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IF(juveniles!BG14&gt;0,juveniles!BG14,"")</f>
        <v/>
      </c>
      <c r="K30" s="118" t="str">
        <f>IF(juveniles!BG15&gt;0,juveniles!BG15,"")</f>
        <v/>
      </c>
      <c r="L30" s="118" t="str">
        <f>IF(juveniles!BG16&gt;0,juveniles!BG16,"")</f>
        <v/>
      </c>
      <c r="M30" s="118" t="str">
        <f>IF(juveniles!BG17&gt;0,juveniles!BG17,"")</f>
        <v/>
      </c>
      <c r="N30" s="118" t="str">
        <f>IF(juveniles!BG18&gt;0,juveniles!BG18,"")</f>
        <v/>
      </c>
      <c r="O30" s="118" t="str">
        <f>IF(juveniles!BG19&gt;0,juveniles!BG19,"")</f>
        <v/>
      </c>
      <c r="P30" s="118" t="str">
        <f>IF(juveniles!BG20&gt;0,juveniles!BG20,"")</f>
        <v/>
      </c>
      <c r="Q30" s="118" t="str">
        <f>IF(juveniles!BG21&gt;0,juveniles!BG21,"")</f>
        <v/>
      </c>
      <c r="R30" s="118" t="str">
        <f>IF(juveniles!BG22&gt;0,juveniles!BG22,"")</f>
        <v/>
      </c>
      <c r="S30" s="118" t="str">
        <f>IF(juveniles!BG23&gt;0,juveniles!BG23,"")</f>
        <v/>
      </c>
      <c r="T30" s="118" t="str">
        <f>IF(juveniles!BG24&gt;0,juveniles!BG24,"")</f>
        <v/>
      </c>
      <c r="U30" s="118" t="str">
        <f>IF(juveniles!BG25&gt;0,juveniles!BG25,"")</f>
        <v/>
      </c>
      <c r="V30" s="118" t="str">
        <f>IF(juveniles!BG26&gt;0,juveniles!BG26,"")</f>
        <v/>
      </c>
      <c r="W30" s="118" t="str">
        <f>IF(juveniles!BG27&gt;0,juveniles!BG27,"")</f>
        <v/>
      </c>
      <c r="X30" s="118" t="str">
        <f>IF(juveniles!BG28&gt;0,juveniles!BG28,"")</f>
        <v/>
      </c>
      <c r="Y30" s="118" t="str">
        <f>IF(juveniles!BG29&gt;0,juveniles!BG29,"")</f>
        <v/>
      </c>
      <c r="Z30" s="118" t="str">
        <f>IF(juveniles!BG31&gt;0,juveniles!BG31,"")</f>
        <v/>
      </c>
      <c r="AA30" s="118" t="str">
        <f>IF(juveniles!BG33&gt;0,juveniles!BG33,"")</f>
        <v/>
      </c>
      <c r="AB30" s="118" t="str">
        <f>IF(juveniles!BG34&gt;0,juveniles!BG34,"")</f>
        <v/>
      </c>
      <c r="AC30" s="118" t="str">
        <f>IF(juveniles!BG37&gt;0,juveniles!BG37,"")</f>
        <v/>
      </c>
      <c r="AD30" s="118" t="str">
        <f>IF(juveniles!BG38&gt;0,juveniles!BG38,"")</f>
        <v/>
      </c>
      <c r="AE30" s="118" t="str">
        <f>IF(juveniles!BG41&gt;0,juveniles!BG41,"")</f>
        <v/>
      </c>
      <c r="AF30" s="118" t="str">
        <f>IF(juveniles!BG42&gt;0,juveniles!BG42,"")</f>
        <v/>
      </c>
      <c r="AG30" s="118" t="str">
        <f>IF(juveniles!BG45&gt;0,juveniles!BG45,"")</f>
        <v/>
      </c>
      <c r="AH30" s="118" t="str">
        <f>IF(juveniles!BG46&gt;0,juveniles!BG46,"")</f>
        <v/>
      </c>
    </row>
    <row r="31" spans="1:34" ht="25.5" x14ac:dyDescent="0.2">
      <c r="A31" s="63" t="str">
        <f>'juveniles_stats (μm)'!A$2</f>
        <v>Echiniscus perarmatus</v>
      </c>
      <c r="B31" s="78" t="str">
        <f>'juveniles_stats (μm)'!B$2</f>
        <v>ZA.214+362</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IF(juveniles!BI14&gt;0,juveniles!BI14,"")</f>
        <v/>
      </c>
      <c r="K31" s="118" t="str">
        <f>IF(juveniles!BI15&gt;0,juveniles!BI15,"")</f>
        <v/>
      </c>
      <c r="L31" s="118" t="str">
        <f>IF(juveniles!BI16&gt;0,juveniles!BI16,"")</f>
        <v/>
      </c>
      <c r="M31" s="118" t="str">
        <f>IF(juveniles!BI17&gt;0,juveniles!BI17,"")</f>
        <v/>
      </c>
      <c r="N31" s="118" t="str">
        <f>IF(juveniles!BI18&gt;0,juveniles!BI18,"")</f>
        <v/>
      </c>
      <c r="O31" s="118" t="str">
        <f>IF(juveniles!BI19&gt;0,juveniles!BI19,"")</f>
        <v/>
      </c>
      <c r="P31" s="118" t="str">
        <f>IF(juveniles!BI20&gt;0,juveniles!BI20,"")</f>
        <v/>
      </c>
      <c r="Q31" s="118" t="str">
        <f>IF(juveniles!BI21&gt;0,juveniles!BI21,"")</f>
        <v/>
      </c>
      <c r="R31" s="118" t="str">
        <f>IF(juveniles!BI22&gt;0,juveniles!BI22,"")</f>
        <v/>
      </c>
      <c r="S31" s="118" t="str">
        <f>IF(juveniles!BI23&gt;0,juveniles!BI23,"")</f>
        <v/>
      </c>
      <c r="T31" s="118" t="str">
        <f>IF(juveniles!BI24&gt;0,juveniles!BI24,"")</f>
        <v/>
      </c>
      <c r="U31" s="118" t="str">
        <f>IF(juveniles!BI25&gt;0,juveniles!BI25,"")</f>
        <v/>
      </c>
      <c r="V31" s="118" t="str">
        <f>IF(juveniles!BI26&gt;0,juveniles!BI26,"")</f>
        <v/>
      </c>
      <c r="W31" s="118" t="str">
        <f>IF(juveniles!BI27&gt;0,juveniles!BI27,"")</f>
        <v/>
      </c>
      <c r="X31" s="118" t="str">
        <f>IF(juveniles!BI28&gt;0,juveniles!BI28,"")</f>
        <v/>
      </c>
      <c r="Y31" s="118" t="str">
        <f>IF(juveniles!BI29&gt;0,juveniles!BI29,"")</f>
        <v/>
      </c>
      <c r="Z31" s="118" t="str">
        <f>IF(juveniles!BI31&gt;0,juveniles!BI31,"")</f>
        <v/>
      </c>
      <c r="AA31" s="118" t="str">
        <f>IF(juveniles!BI33&gt;0,juveniles!BI33,"")</f>
        <v/>
      </c>
      <c r="AB31" s="118" t="str">
        <f>IF(juveniles!BI34&gt;0,juveniles!BI34,"")</f>
        <v/>
      </c>
      <c r="AC31" s="118" t="str">
        <f>IF(juveniles!BI37&gt;0,juveniles!BI37,"")</f>
        <v/>
      </c>
      <c r="AD31" s="118" t="str">
        <f>IF(juveniles!BI38&gt;0,juveniles!BI38,"")</f>
        <v/>
      </c>
      <c r="AE31" s="118" t="str">
        <f>IF(juveniles!BI41&gt;0,juveniles!BI41,"")</f>
        <v/>
      </c>
      <c r="AF31" s="118" t="str">
        <f>IF(juveniles!BI42&gt;0,juveniles!BI42,"")</f>
        <v/>
      </c>
      <c r="AG31" s="118" t="str">
        <f>IF(juveniles!BI45&gt;0,juveniles!BI45,"")</f>
        <v/>
      </c>
      <c r="AH31" s="118"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perarmatus</v>
      </c>
      <c r="B2" s="128" t="str">
        <f>'general info'!D3</f>
        <v>ZA.214+362</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Echiniscus perarmatus</v>
      </c>
      <c r="B3" s="79" t="str">
        <f>B$2</f>
        <v>ZA.214+362</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Echiniscus perarmatus</v>
      </c>
      <c r="B4" s="79" t="str">
        <f t="shared" si="0"/>
        <v>ZA.214+362</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Echiniscus perarmatus</v>
      </c>
      <c r="B5" s="79" t="str">
        <f t="shared" si="0"/>
        <v>ZA.214+362</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Echiniscus perarmatus</v>
      </c>
      <c r="B6" s="79" t="str">
        <f t="shared" si="0"/>
        <v>ZA.214+362</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Echiniscus perarmatus</v>
      </c>
      <c r="B7" s="79" t="str">
        <f t="shared" si="0"/>
        <v>ZA.214+362</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Echiniscus perarmatus</v>
      </c>
      <c r="B8" s="79" t="str">
        <f t="shared" si="0"/>
        <v>ZA.214+362</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Echiniscus perarmatus</v>
      </c>
      <c r="B9" s="79" t="str">
        <f t="shared" si="0"/>
        <v>ZA.214+362</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Echiniscus perarmatus</v>
      </c>
      <c r="B10" s="79" t="str">
        <f t="shared" si="0"/>
        <v>ZA.214+362</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Echiniscus perarmatus</v>
      </c>
      <c r="B11" s="79" t="str">
        <f t="shared" si="0"/>
        <v>ZA.214+362</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Echiniscus perarmatus</v>
      </c>
      <c r="B12" s="79" t="str">
        <f t="shared" si="0"/>
        <v>ZA.214+362</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Echiniscus perarmatus</v>
      </c>
      <c r="B13" s="79" t="str">
        <f t="shared" si="0"/>
        <v>ZA.214+362</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Echiniscus perarmatus</v>
      </c>
      <c r="B14" s="79" t="str">
        <f t="shared" si="0"/>
        <v>ZA.214+362</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Echiniscus perarmatus</v>
      </c>
      <c r="B15" s="79" t="str">
        <f t="shared" si="0"/>
        <v>ZA.214+362</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Echiniscus perarmatus</v>
      </c>
      <c r="B16" s="79" t="str">
        <f t="shared" si="0"/>
        <v>ZA.214+362</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Echiniscus perarmatus</v>
      </c>
      <c r="B17" s="79" t="str">
        <f t="shared" si="0"/>
        <v>ZA.214+362</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Echiniscus perarmatus</v>
      </c>
      <c r="B18" s="79" t="str">
        <f t="shared" si="0"/>
        <v>ZA.214+362</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Echiniscus perarmatus</v>
      </c>
      <c r="B19" s="79" t="str">
        <f t="shared" si="0"/>
        <v>ZA.214+362</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Echiniscus perarmatus</v>
      </c>
      <c r="B20" s="79" t="str">
        <f t="shared" si="1"/>
        <v>ZA.214+362</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Echiniscus perarmatus</v>
      </c>
      <c r="B21" s="79" t="str">
        <f t="shared" si="1"/>
        <v>ZA.214+362</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Echiniscus perarmatus</v>
      </c>
      <c r="B22" s="79" t="str">
        <f t="shared" si="1"/>
        <v>ZA.214+362</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Echiniscus perarmatus</v>
      </c>
      <c r="B23" s="79" t="str">
        <f t="shared" si="1"/>
        <v>ZA.214+362</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Echiniscus perarmatus</v>
      </c>
      <c r="B24" s="79" t="str">
        <f t="shared" si="1"/>
        <v>ZA.214+362</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Echiniscus perarmatus</v>
      </c>
      <c r="B25" s="79" t="str">
        <f t="shared" si="1"/>
        <v>ZA.214+362</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Echiniscus perarmatus</v>
      </c>
      <c r="B26" s="79" t="str">
        <f t="shared" si="1"/>
        <v>ZA.214+362</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perarmatus</v>
      </c>
      <c r="B27" s="79" t="str">
        <f t="shared" si="1"/>
        <v>ZA.214+362</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perarmatus</v>
      </c>
      <c r="B28" s="79" t="str">
        <f t="shared" si="1"/>
        <v>ZA.214+362</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perarmatus</v>
      </c>
      <c r="B29" s="79" t="str">
        <f t="shared" si="1"/>
        <v>ZA.214+362</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perarmatus</v>
      </c>
      <c r="B30" s="79" t="str">
        <f t="shared" si="1"/>
        <v>ZA.214+362</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perarmatus</v>
      </c>
      <c r="B31" s="79" t="str">
        <f t="shared" si="1"/>
        <v>ZA.214+362</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Echiniscus perarmatus</v>
      </c>
      <c r="B2" s="78" t="str">
        <f>'larvae_stats (μm)'!B$2</f>
        <v>ZA.214+362</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Echiniscus perarmatus</v>
      </c>
      <c r="B3" s="78" t="str">
        <f>'larvae_stats (μm)'!B$2</f>
        <v>ZA.214+362</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Echiniscus perarmatus</v>
      </c>
      <c r="B4" s="78" t="str">
        <f>'larvae_stats (μm)'!B$2</f>
        <v>ZA.214+362</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Echiniscus perarmatus</v>
      </c>
      <c r="B5" s="78" t="str">
        <f>'larvae_stats (μm)'!B$2</f>
        <v>ZA.214+362</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Echiniscus perarmatus</v>
      </c>
      <c r="B6" s="78" t="str">
        <f>'larvae_stats (μm)'!B$2</f>
        <v>ZA.214+362</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Echiniscus perarmatus</v>
      </c>
      <c r="B7" s="78" t="str">
        <f>'larvae_stats (μm)'!B$2</f>
        <v>ZA.214+362</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Echiniscus perarmatus</v>
      </c>
      <c r="B8" s="78" t="str">
        <f>'larvae_stats (μm)'!B$2</f>
        <v>ZA.214+362</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Echiniscus perarmatus</v>
      </c>
      <c r="B9" s="78" t="str">
        <f>'larvae_stats (μm)'!B$2</f>
        <v>ZA.214+362</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Echiniscus perarmatus</v>
      </c>
      <c r="B10" s="78" t="str">
        <f>'larvae_stats (μm)'!B$2</f>
        <v>ZA.214+362</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Echiniscus perarmatus</v>
      </c>
      <c r="B11" s="78" t="str">
        <f>'larvae_stats (μm)'!B$2</f>
        <v>ZA.214+362</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Echiniscus perarmatus</v>
      </c>
      <c r="B12" s="78" t="str">
        <f>'larvae_stats (μm)'!B$2</f>
        <v>ZA.214+362</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Echiniscus perarmatus</v>
      </c>
      <c r="B13" s="78" t="str">
        <f>'larvae_stats (μm)'!B$2</f>
        <v>ZA.214+362</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Echiniscus perarmatus</v>
      </c>
      <c r="B14" s="78" t="str">
        <f>'larvae_stats (μm)'!B$2</f>
        <v>ZA.214+362</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Echiniscus perarmatus</v>
      </c>
      <c r="B15" s="78" t="str">
        <f>'larvae_stats (μm)'!B$2</f>
        <v>ZA.214+362</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Echiniscus perarmatus</v>
      </c>
      <c r="B16" s="78" t="str">
        <f>'larvae_stats (μm)'!B$2</f>
        <v>ZA.214+362</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Echiniscus perarmatus</v>
      </c>
      <c r="B17" s="78" t="str">
        <f>'larvae_stats (μm)'!B$2</f>
        <v>ZA.214+362</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Echiniscus perarmatus</v>
      </c>
      <c r="B18" s="78" t="str">
        <f>'larvae_stats (μm)'!B$2</f>
        <v>ZA.214+362</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Echiniscus perarmatus</v>
      </c>
      <c r="B19" s="78" t="str">
        <f>'larvae_stats (μm)'!B$2</f>
        <v>ZA.214+362</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Echiniscus perarmatus</v>
      </c>
      <c r="B20" s="78" t="str">
        <f>'larvae_stats (μm)'!B$2</f>
        <v>ZA.214+362</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Echiniscus perarmatus</v>
      </c>
      <c r="B21" s="78" t="str">
        <f>'larvae_stats (μm)'!B$2</f>
        <v>ZA.214+362</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Echiniscus perarmatus</v>
      </c>
      <c r="B22" s="78" t="str">
        <f>'larvae_stats (μm)'!B$2</f>
        <v>ZA.214+362</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Echiniscus perarmatus</v>
      </c>
      <c r="B23" s="78" t="str">
        <f>'larvae_stats (μm)'!B$2</f>
        <v>ZA.214+362</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Echiniscus perarmatus</v>
      </c>
      <c r="B24" s="78" t="str">
        <f>'larvae_stats (μm)'!B$2</f>
        <v>ZA.214+362</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Echiniscus perarmatus</v>
      </c>
      <c r="B25" s="78" t="str">
        <f>'larvae_stats (μm)'!B$2</f>
        <v>ZA.214+362</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Echiniscus perarmatus</v>
      </c>
      <c r="B26" s="78" t="str">
        <f>'larvae_stats (μm)'!B$2</f>
        <v>ZA.214+362</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Echiniscus perarmatus</v>
      </c>
      <c r="B27" s="78" t="str">
        <f>'larvae_stats (μm)'!B$2</f>
        <v>ZA.214+362</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Echiniscus perarmatus</v>
      </c>
      <c r="B28" s="78" t="str">
        <f>'larvae_stats (μm)'!B$2</f>
        <v>ZA.214+362</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Echiniscus perarmatus</v>
      </c>
      <c r="B29" s="78" t="str">
        <f>'larvae_stats (μm)'!B$2</f>
        <v>ZA.214+362</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perarmatus</v>
      </c>
      <c r="B30" s="78" t="str">
        <f>'larvae_stats (μm)'!B$2</f>
        <v>ZA.214+362</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perarmatus</v>
      </c>
      <c r="B31" s="78" t="str">
        <f>'larvae_stats (μm)'!B$2</f>
        <v>ZA.214+362</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zoomScale="205" zoomScaleNormal="205" workbookViewId="0">
      <selection activeCell="D8" sqref="D8"/>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113</v>
      </c>
    </row>
    <row r="4" spans="2:4" x14ac:dyDescent="0.3">
      <c r="B4" s="120" t="s">
        <v>98</v>
      </c>
      <c r="D4" s="123" t="s">
        <v>114</v>
      </c>
    </row>
    <row r="5" spans="2:4" x14ac:dyDescent="0.3">
      <c r="B5" s="124"/>
      <c r="D5" s="125"/>
    </row>
    <row r="6" spans="2:4" x14ac:dyDescent="0.3">
      <c r="B6" s="120" t="s">
        <v>99</v>
      </c>
      <c r="D6" s="123" t="s">
        <v>115</v>
      </c>
    </row>
    <row r="7" spans="2:4" x14ac:dyDescent="0.3">
      <c r="B7" s="120" t="s">
        <v>100</v>
      </c>
      <c r="D7" s="123" t="s">
        <v>116</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5"/>
  <sheetViews>
    <sheetView tabSelected="1" zoomScaleNormal="100" workbookViewId="0">
      <pane xSplit="1" ySplit="2" topLeftCell="B3" activePane="bottomRight" state="frozen"/>
      <selection pane="topRight" activeCell="B1" sqref="B1"/>
      <selection pane="bottomLeft" activeCell="A3" sqref="A3"/>
      <selection pane="bottomRight" activeCell="L25" sqref="L25"/>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117</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118</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59" t="s">
        <v>14</v>
      </c>
      <c r="BT2" s="60" t="s">
        <v>46</v>
      </c>
      <c r="BU2" s="59" t="s">
        <v>14</v>
      </c>
      <c r="BV2" s="61" t="s">
        <v>46</v>
      </c>
      <c r="BW2" s="59" t="s">
        <v>14</v>
      </c>
      <c r="BX2" s="62" t="s">
        <v>46</v>
      </c>
    </row>
    <row r="3" spans="1:76" ht="16.5" customHeight="1" x14ac:dyDescent="0.2">
      <c r="A3" s="10" t="s">
        <v>4</v>
      </c>
      <c r="B3" s="11">
        <v>236</v>
      </c>
      <c r="C3" s="1">
        <f>IF(AND((B3&gt;0),(B$4&gt;0)),(B3/B$4*100),"")</f>
        <v>461.83953033268102</v>
      </c>
      <c r="D3" s="11">
        <v>217</v>
      </c>
      <c r="E3" s="1">
        <f>IF(AND((D3&gt;0),(D$4&gt;0)),(D3/D$4*100),"")</f>
        <v>448.34710743801656</v>
      </c>
      <c r="F3" s="11">
        <v>244</v>
      </c>
      <c r="G3" s="1">
        <f>IF(AND((F3&gt;0),(F$4&gt;0)),(F3/F$4*100),"")</f>
        <v>463.87832699619776</v>
      </c>
      <c r="H3" s="11"/>
      <c r="I3" s="1" t="str">
        <f>IF(AND((H3&gt;0),(H$4&gt;0)),(H3/H$4*100),"")</f>
        <v/>
      </c>
      <c r="J3" s="11">
        <v>229</v>
      </c>
      <c r="K3" s="1">
        <f>IF(AND((J3&gt;0),(J$4&gt;0)),(J3/J$4*100),"")</f>
        <v>479.07949790794981</v>
      </c>
      <c r="L3" s="11">
        <v>251</v>
      </c>
      <c r="M3" s="1">
        <f>IF(AND((L3&gt;0),(L$4&gt;0)),(L3/L$4*100),"")</f>
        <v>442.68077601410931</v>
      </c>
      <c r="N3" s="11">
        <v>245</v>
      </c>
      <c r="O3" s="1">
        <f>IF(AND((N3&gt;0),(N$4&gt;0)),(N3/N$4*100),"")</f>
        <v>405.62913907284769</v>
      </c>
      <c r="P3" s="11">
        <v>207</v>
      </c>
      <c r="Q3" s="1">
        <f>IF(AND((P3&gt;0),(P$4&gt;0)),(P3/P$4*100),"")</f>
        <v>398.07692307692309</v>
      </c>
      <c r="R3" s="11">
        <v>196</v>
      </c>
      <c r="S3" s="1">
        <f>IF(AND((R3&gt;0),(R$4&gt;0)),(R3/R$4*100),"")</f>
        <v>445.45454545454544</v>
      </c>
      <c r="T3" s="11">
        <v>191</v>
      </c>
      <c r="U3" s="1">
        <f>IF(AND((T3&gt;0),(T$4&gt;0)),(T3/T$4*100),"")</f>
        <v>447.30679156908667</v>
      </c>
      <c r="V3" s="11">
        <v>196</v>
      </c>
      <c r="W3" s="1">
        <f>IF(AND((V3&gt;0),(V$4&gt;0)),(V3/V$4*100),"")</f>
        <v>428.88402625820572</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10</v>
      </c>
      <c r="BM3" s="21">
        <f>IF(SUM(B3,D3,F3,H3,J3,L3,N3,P3,R3,T3,V3,X3,Z3,AB3,AD3,AF3,AH3,AJ3,AL3,AN3,AP3,AR3,AT3,AV3,AX3,AZ3,BB3,BD3,BF3,BH3)&gt;0,MIN(B3,D3,F3,H3,J3,L3,N3,P3,R3,T3,V3,X3,Z3,AB3,AD3,AF3,AH3,AJ3,AL3,AN3,AP3,AR3,AT3,AV3,AX3,AZ3,BB3,BD3,BF3,BH3),"")</f>
        <v>191</v>
      </c>
      <c r="BN3" s="22" t="str">
        <f>IF(COUNT(BM3)&gt;0,"–","?")</f>
        <v>–</v>
      </c>
      <c r="BO3" s="23">
        <f>IF(SUM(B3,D3,F3,H3,J3,L3,N3,P3,R3,T3,V3,X3,Z3,AB3,AD3,AF3,AH3,AJ3,AL3,AN3,AP3,AR3,AT3,AV3,AX3,AZ3,BB3,BD3,BF3,BH3)&gt;0,MAX(B3,D3,F3,H3,J3,L3,N3,P3,R3,T3,V3,X3,Z3,AB3,AD3,AF3,AH3,AJ3,AL3,AN3,AP3,AR3,AT3,AV3,AX3,AZ3,BB3,BD3,BF3,BH3),"")</f>
        <v>251</v>
      </c>
      <c r="BP3" s="24">
        <f>IF(SUM(C3,E3,G3,I3,K3,M3,O3,Q3,S3,U3,W3,Y3,AA3,AC3,AE3,AG3,AI3,AK3,AM3,AO3,AQ3,AS3,AU3,AW3,AY3,BA3,BC3,BE3,BG3,BI3)&gt;0,MIN(C3,E3,G3,I3,K3,M3,O3,Q3,S3,U3,W3,Y3,AA3,AC3,AE3,AG3,AI3,AK3,AM3,AO3,AQ3,AS3,AU3,AW3,AY3,BA3,BC3,BE3,BG3,BI3),"")</f>
        <v>398.07692307692309</v>
      </c>
      <c r="BQ3" s="25" t="str">
        <f>IF(COUNT(BP3)&gt;0,"–","?")</f>
        <v>–</v>
      </c>
      <c r="BR3" s="26">
        <f>IF(SUM(C3,E3,G3,I3,K3,M3,O3,Q3,S3,U3,W3,Y3,AA3,AC3,AE3,AG3,AI3,AK3,AM3,AO3,AQ3,AS3,AU3,AW3,AY3,BA3,BC3,BE3,BG3,BI3)&gt;0,MAX(C3,E3,G3,I3,K3,M3,O3,Q3,S3,U3,W3,Y3,AA3,AC3,AE3,AG3,AI3,AK3,AM3,AO3,AQ3,AS3,AU3,AW3,AY3,BA3,BC3,BE3,BG3,BI3),"")</f>
        <v>479.07949790794981</v>
      </c>
      <c r="BS3" s="27">
        <f>IF(SUM(B3,D3,F3,H3,J3,L3,N3,P3,R3,T3,V3,X3,Z3,AB3,AD3,AF3,AH3,AJ3,AL3,AN3,AP3,AR3,AT3,AV3,AX3,AZ3,BB3,BD3,BF3,BH3)&gt;0,AVERAGE(B3,D3,F3,H3,J3,L3,N3,P3,R3,T3,V3,X3,Z3,AB3,AD3,AF3,AH3,AJ3,AL3,AN3,AP3,AR3,AT3,AV3,AX3,AZ3,BB3,BD3,BF3,BH3),"?")</f>
        <v>221.2</v>
      </c>
      <c r="BT3" s="28">
        <f>IF(SUM(C3,E3,G3,I3,K3,M3,O3,Q3,S3,U3,W3,Y3,AA3,AC3,AE3,AG3,AI3,AK3,AM3,AO3,AQ3,AS3,AU3,AW3,AY3,BA3,BC3,BE3,BG3,BI3)&gt;0,AVERAGE(C3,E3,G3,I3,K3,M3,O3,Q3,S3,U3,W3,Y3,AA3,AC3,AE3,AG3,AI3,AK3,AM3,AO3,AQ3,AS3,AU3,AW3,AY3,BA3,BC3,BE3,BG3,BI3),"?")</f>
        <v>442.11766641205634</v>
      </c>
      <c r="BU3" s="22">
        <f>IF(COUNT(B3,D3,F3,H3,J3,L3,N3,P3,R3,T3,V3,X3,Z3,AB3,AD3,AF3,AH3,AJ3,AL3,AN3,AP3,AR3,AT3,AV3,AX3,AZ3,BB3,BD3,BF3,BH3)&gt;1,STDEV(B3,D3,F3,H3,J3,L3,N3,P3,R3,T3,V3,X3,Z3,AB3,AD3,AF3,AH3,AJ3,AL3,AN3,AP3,AR3,AT3,AV3,AX3,AZ3,BB3,BD3,BF3,BH3),"?")</f>
        <v>22.743985774021422</v>
      </c>
      <c r="BV3" s="29">
        <f>IF(COUNT(C3,E3,G3,I3,K3,M3,O3,Q3,S3,U3,W3,Y3,AA3,AC3,AE3,AG3,AI3,AK3,AM3,AO3,AQ3,AS3,AU3,AW3,AY3,BA3,BC3,BE3,BG3,BI3)&gt;1,STDEV(C3,E3,G3,I3,K3,M3,O3,Q3,S3,U3,W3,Y3,AA3,AC3,AE3,AG3,AI3,AK3,AM3,AO3,AQ3,AS3,AU3,AW3,AY3,BA3,BC3,BE3,BG3,BI3),"?")</f>
        <v>25.280578833187132</v>
      </c>
      <c r="BW3" s="22">
        <f>IF(COUNT(B3)&gt;0,B3,"?")</f>
        <v>236</v>
      </c>
      <c r="BX3" s="25">
        <f>IF(COUNT(C3)&gt;0,C3,"?")</f>
        <v>461.83953033268102</v>
      </c>
    </row>
    <row r="4" spans="1:76" ht="16.5" customHeight="1" x14ac:dyDescent="0.2">
      <c r="A4" s="13" t="s">
        <v>28</v>
      </c>
      <c r="B4" s="14">
        <v>51.1</v>
      </c>
      <c r="C4" s="2" t="s">
        <v>3</v>
      </c>
      <c r="D4" s="14">
        <v>48.4</v>
      </c>
      <c r="E4" s="2" t="s">
        <v>3</v>
      </c>
      <c r="F4" s="14">
        <v>52.6</v>
      </c>
      <c r="G4" s="2" t="s">
        <v>3</v>
      </c>
      <c r="H4" s="14">
        <v>52.3</v>
      </c>
      <c r="I4" s="2" t="s">
        <v>3</v>
      </c>
      <c r="J4" s="14">
        <v>47.8</v>
      </c>
      <c r="K4" s="2" t="s">
        <v>3</v>
      </c>
      <c r="L4" s="14">
        <v>56.7</v>
      </c>
      <c r="M4" s="2" t="s">
        <v>3</v>
      </c>
      <c r="N4" s="14">
        <v>60.4</v>
      </c>
      <c r="O4" s="2" t="s">
        <v>3</v>
      </c>
      <c r="P4" s="14">
        <v>52</v>
      </c>
      <c r="Q4" s="2" t="s">
        <v>3</v>
      </c>
      <c r="R4" s="14">
        <v>44</v>
      </c>
      <c r="S4" s="2" t="s">
        <v>3</v>
      </c>
      <c r="T4" s="14">
        <v>42.7</v>
      </c>
      <c r="U4" s="2" t="s">
        <v>3</v>
      </c>
      <c r="V4" s="14">
        <v>45.7</v>
      </c>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4" si="16">COUNT(B4,D4,F4,H4,J4,L4,N4,P4,R4,T4,V4,X4,Z4,AB4,AD4,AF4,AH4,AJ4,AL4,AN4,AP4,AR4,AT4,AV4,AX4,AZ4,BB4,BD4,BF4,BH4)</f>
        <v>11</v>
      </c>
      <c r="BM4" s="31">
        <f t="shared" ref="BM4:BM34" si="17">IF(SUM(B4,D4,F4,H4,J4,L4,N4,P4,R4,T4,V4,X4,Z4,AB4,AD4,AF4,AH4,AJ4,AL4,AN4,AP4,AR4,AT4,AV4,AX4,AZ4,BB4,BD4,BF4,BH4)&gt;0,MIN(B4,D4,F4,H4,J4,L4,N4,P4,R4,T4,V4,X4,Z4,AB4,AD4,AF4,AH4,AJ4,AL4,AN4,AP4,AR4,AT4,AV4,AX4,AZ4,BB4,BD4,BF4,BH4),"")</f>
        <v>42.7</v>
      </c>
      <c r="BN4" s="32" t="str">
        <f t="shared" ref="BN4:BN34" si="18">IF(COUNT(BM4)&gt;0,"–","?")</f>
        <v>–</v>
      </c>
      <c r="BO4" s="33">
        <f t="shared" ref="BO4:BO34" si="19">IF(SUM(B4,D4,F4,H4,J4,L4,N4,P4,R4,T4,V4,X4,Z4,AB4,AD4,AF4,AH4,AJ4,AL4,AN4,AP4,AR4,AT4,AV4,AX4,AZ4,BB4,BD4,BF4,BH4)&gt;0,MAX(B4,D4,F4,H4,J4,L4,N4,P4,R4,T4,V4,X4,Z4,AB4,AD4,AF4,AH4,AJ4,AL4,AN4,AP4,AR4,AT4,AV4,AX4,AZ4,BB4,BD4,BF4,BH4),"")</f>
        <v>60.4</v>
      </c>
      <c r="BP4" s="34" t="str">
        <f t="shared" ref="BP4:BP34" si="20">IF(SUM(C4,E4,G4,I4,K4,M4,O4,Q4,S4,U4,W4,Y4,AA4,AC4,AE4,AG4,AI4,AK4,AM4,AO4,AQ4,AS4,AU4,AW4,AY4,BA4,BC4,BE4,BG4,BI4)&gt;0,MIN(C4,E4,G4,I4,K4,M4,O4,Q4,S4,U4,W4,Y4,AA4,AC4,AE4,AG4,AI4,AK4,AM4,AO4,AQ4,AS4,AU4,AW4,AY4,BA4,BC4,BE4,BG4,BI4),"")</f>
        <v/>
      </c>
      <c r="BQ4" s="6" t="s">
        <v>3</v>
      </c>
      <c r="BR4" s="36" t="str">
        <f t="shared" ref="BR4:BR34" si="21">IF(SUM(C4,E4,G4,I4,K4,M4,O4,Q4,S4,U4,W4,Y4,AA4,AC4,AE4,AG4,AI4,AK4,AM4,AO4,AQ4,AS4,AU4,AW4,AY4,BA4,BC4,BE4,BG4,BI4)&gt;0,MAX(C4,E4,G4,I4,K4,M4,O4,Q4,S4,U4,W4,Y4,AA4,AC4,AE4,AG4,AI4,AK4,AM4,AO4,AQ4,AS4,AU4,AW4,AY4,BA4,BC4,BE4,BG4,BI4),"")</f>
        <v/>
      </c>
      <c r="BS4" s="37">
        <f t="shared" ref="BS4:BS34" si="22">IF(SUM(B4,D4,F4,H4,J4,L4,N4,P4,R4,T4,V4,X4,Z4,AB4,AD4,AF4,AH4,AJ4,AL4,AN4,AP4,AR4,AT4,AV4,AX4,AZ4,BB4,BD4,BF4,BH4)&gt;0,AVERAGE(B4,D4,F4,H4,J4,L4,N4,P4,R4,T4,V4,X4,Z4,AB4,AD4,AF4,AH4,AJ4,AL4,AN4,AP4,AR4,AT4,AV4,AX4,AZ4,BB4,BD4,BF4,BH4),"?")</f>
        <v>50.336363636363629</v>
      </c>
      <c r="BT4" s="38" t="s">
        <v>3</v>
      </c>
      <c r="BU4" s="32">
        <f t="shared" ref="BU4:BU34" si="23">IF(COUNT(B4,D4,F4,H4,J4,L4,N4,P4,R4,T4,V4,X4,Z4,AB4,AD4,AF4,AH4,AJ4,AL4,AN4,AP4,AR4,AT4,AV4,AX4,AZ4,BB4,BD4,BF4,BH4)&gt;1,STDEV(B4,D4,F4,H4,J4,L4,N4,P4,R4,T4,V4,X4,Z4,AB4,AD4,AF4,AH4,AJ4,AL4,AN4,AP4,AR4,AT4,AV4,AX4,AZ4,BB4,BD4,BF4,BH4),"?")</f>
        <v>5.3314674766471217</v>
      </c>
      <c r="BV4" s="39" t="s">
        <v>3</v>
      </c>
      <c r="BW4" s="32">
        <f t="shared" ref="BW4:BW34" si="24">IF(COUNT(B4)&gt;0,B4,"?")</f>
        <v>51.1</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24.1</v>
      </c>
      <c r="C6" s="4">
        <f>IF(AND((B6&gt;0),(B$4&gt;0)),(B6/B$4*100),"")</f>
        <v>47.162426614481411</v>
      </c>
      <c r="D6" s="18">
        <v>20.5</v>
      </c>
      <c r="E6" s="4">
        <f>IF(AND((D6&gt;0),(D$4&gt;0)),(D6/D$4*100),"")</f>
        <v>42.355371900826448</v>
      </c>
      <c r="F6" s="18">
        <v>22.2</v>
      </c>
      <c r="G6" s="4">
        <f>IF(AND((F6&gt;0),(F$4&gt;0)),(F6/F$4*100),"")</f>
        <v>42.20532319391635</v>
      </c>
      <c r="H6" s="18">
        <v>21.5</v>
      </c>
      <c r="I6" s="4">
        <f>IF(AND((H6&gt;0),(H$4&gt;0)),(H6/H$4*100),"")</f>
        <v>41.108986615678781</v>
      </c>
      <c r="J6" s="18">
        <v>21.1</v>
      </c>
      <c r="K6" s="4">
        <f>IF(AND((J6&gt;0),(J$4&gt;0)),(J6/J$4*100),"")</f>
        <v>44.142259414225947</v>
      </c>
      <c r="L6" s="18">
        <v>23.3</v>
      </c>
      <c r="M6" s="4">
        <f>IF(AND((L6&gt;0),(L$4&gt;0)),(L6/L$4*100),"")</f>
        <v>41.093474426807759</v>
      </c>
      <c r="N6" s="18">
        <v>20.7</v>
      </c>
      <c r="O6" s="4">
        <f>IF(AND((N6&gt;0),(N$4&gt;0)),(N6/N$4*100),"")</f>
        <v>34.271523178807946</v>
      </c>
      <c r="P6" s="18"/>
      <c r="Q6" s="4" t="str">
        <f>IF(AND((P6&gt;0),(P$4&gt;0)),(P6/P$4*100),"")</f>
        <v/>
      </c>
      <c r="R6" s="18">
        <v>18.100000000000001</v>
      </c>
      <c r="S6" s="4">
        <f>IF(AND((R6&gt;0),(R$4&gt;0)),(R6/R$4*100),"")</f>
        <v>41.13636363636364</v>
      </c>
      <c r="T6" s="18"/>
      <c r="U6" s="4" t="str">
        <f>IF(AND((T6&gt;0),(T$4&gt;0)),(T6/T$4*100),"")</f>
        <v/>
      </c>
      <c r="V6" s="18">
        <v>19</v>
      </c>
      <c r="W6" s="4">
        <f>IF(AND((V6&gt;0),(V$4&gt;0)),(V6/V$4*100),"")</f>
        <v>41.575492341356671</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9</v>
      </c>
      <c r="BM6" s="31">
        <f t="shared" si="17"/>
        <v>18.100000000000001</v>
      </c>
      <c r="BN6" s="32" t="str">
        <f t="shared" si="18"/>
        <v>–</v>
      </c>
      <c r="BO6" s="33">
        <f t="shared" si="19"/>
        <v>24.1</v>
      </c>
      <c r="BP6" s="34">
        <f t="shared" si="20"/>
        <v>34.271523178807946</v>
      </c>
      <c r="BQ6" s="35" t="str">
        <f t="shared" ref="BQ6:BQ33" si="41">IF(COUNT(BP6)&gt;0,"–","?")</f>
        <v>–</v>
      </c>
      <c r="BR6" s="36">
        <f t="shared" si="21"/>
        <v>47.162426614481411</v>
      </c>
      <c r="BS6" s="37">
        <f t="shared" si="22"/>
        <v>21.166666666666668</v>
      </c>
      <c r="BT6" s="38">
        <f t="shared" ref="BT6:BT33" si="42">IF(SUM(C6,E6,G6,I6,K6,M6,O6,Q6,S6,U6,W6,Y6,AA6,AC6,AE6,AG6,AI6,AK6,AM6,AO6,AQ6,AS6,AU6,AW6,AY6,BA6,BC6,BE6,BG6,BI6)&gt;0,AVERAGE(C6,E6,G6,I6,K6,M6,O6,Q6,S6,U6,W6,Y6,AA6,AC6,AE6,AG6,AI6,AK6,AM6,AO6,AQ6,AS6,AU6,AW6,AY6,BA6,BC6,BE6,BG6,BI6),"?")</f>
        <v>41.672357924718334</v>
      </c>
      <c r="BU6" s="32">
        <f t="shared" si="23"/>
        <v>1.9072231122760652</v>
      </c>
      <c r="BV6" s="39">
        <f t="shared" ref="BV6:BV33" si="43">IF(COUNT(C6,E6,G6,I6,K6,M6,O6,Q6,S6,U6,W6,Y6,AA6,AC6,AE6,AG6,AI6,AK6,AM6,AO6,AQ6,AS6,AU6,AW6,AY6,BA6,BC6,BE6,BG6,BI6)&gt;1,STDEV(C6,E6,G6,I6,K6,M6,O6,Q6,S6,U6,W6,Y6,AA6,AC6,AE6,AG6,AI6,AK6,AM6,AO6,AQ6,AS6,AU6,AW6,AY6,BA6,BC6,BE6,BG6,BI6),"?")</f>
        <v>3.4042867965732664</v>
      </c>
      <c r="BW6" s="32">
        <f t="shared" si="24"/>
        <v>24.1</v>
      </c>
      <c r="BX6" s="35">
        <f t="shared" ref="BX6:BX33" si="44">IF(COUNT(C6)&gt;0,C6,"?")</f>
        <v>47.162426614481411</v>
      </c>
    </row>
    <row r="7" spans="1:76" ht="16.5" customHeight="1" x14ac:dyDescent="0.2">
      <c r="A7" s="10" t="s">
        <v>21</v>
      </c>
      <c r="B7" s="19">
        <v>8</v>
      </c>
      <c r="C7" s="4">
        <f>IF(AND((B7&gt;0),(B$4&gt;0)),(B7/B$4*100),"")</f>
        <v>15.655577299412915</v>
      </c>
      <c r="D7" s="19">
        <v>8.9</v>
      </c>
      <c r="E7" s="4">
        <f>IF(AND((D7&gt;0),(D$4&gt;0)),(D7/D$4*100),"")</f>
        <v>18.38842975206612</v>
      </c>
      <c r="F7" s="19">
        <v>8.5</v>
      </c>
      <c r="G7" s="4">
        <f>IF(AND((F7&gt;0),(F$4&gt;0)),(F7/F$4*100),"")</f>
        <v>16.159695817490494</v>
      </c>
      <c r="H7" s="19">
        <v>8.1999999999999993</v>
      </c>
      <c r="I7" s="4">
        <f>IF(AND((H7&gt;0),(H$4&gt;0)),(H7/H$4*100),"")</f>
        <v>15.678776290630974</v>
      </c>
      <c r="J7" s="19">
        <v>8.8000000000000007</v>
      </c>
      <c r="K7" s="4">
        <f>IF(AND((J7&gt;0),(J$4&gt;0)),(J7/J$4*100),"")</f>
        <v>18.410041841004187</v>
      </c>
      <c r="L7" s="19">
        <v>8.5</v>
      </c>
      <c r="M7" s="4">
        <f>IF(AND((L7&gt;0),(L$4&gt;0)),(L7/L$4*100),"")</f>
        <v>14.991181657848324</v>
      </c>
      <c r="N7" s="19">
        <v>7.5</v>
      </c>
      <c r="O7" s="4">
        <f>IF(AND((N7&gt;0),(N$4&gt;0)),(N7/N$4*100),"")</f>
        <v>12.417218543046358</v>
      </c>
      <c r="P7" s="19">
        <v>7.2</v>
      </c>
      <c r="Q7" s="4">
        <f>IF(AND((P7&gt;0),(P$4&gt;0)),(P7/P$4*100),"")</f>
        <v>13.846153846153847</v>
      </c>
      <c r="R7" s="19">
        <v>6.4</v>
      </c>
      <c r="S7" s="4">
        <f>IF(AND((R7&gt;0),(R$4&gt;0)),(R7/R$4*100),"")</f>
        <v>14.545454545454547</v>
      </c>
      <c r="T7" s="19">
        <v>7.8</v>
      </c>
      <c r="U7" s="4">
        <f>IF(AND((T7&gt;0),(T$4&gt;0)),(T7/T$4*100),"")</f>
        <v>18.266978922716625</v>
      </c>
      <c r="V7" s="19">
        <v>8.6</v>
      </c>
      <c r="W7" s="4">
        <f>IF(AND((V7&gt;0),(V$4&gt;0)),(V7/V$4*100),"")</f>
        <v>18.818380743982495</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11</v>
      </c>
      <c r="BM7" s="31">
        <f t="shared" si="17"/>
        <v>6.4</v>
      </c>
      <c r="BN7" s="32" t="str">
        <f t="shared" si="18"/>
        <v>–</v>
      </c>
      <c r="BO7" s="33">
        <f t="shared" si="19"/>
        <v>8.9</v>
      </c>
      <c r="BP7" s="34">
        <f t="shared" si="20"/>
        <v>12.417218543046358</v>
      </c>
      <c r="BQ7" s="35" t="str">
        <f t="shared" si="41"/>
        <v>–</v>
      </c>
      <c r="BR7" s="36">
        <f t="shared" si="21"/>
        <v>18.818380743982495</v>
      </c>
      <c r="BS7" s="37">
        <f t="shared" si="22"/>
        <v>8.0363636363636353</v>
      </c>
      <c r="BT7" s="38">
        <f t="shared" si="42"/>
        <v>16.107080841800624</v>
      </c>
      <c r="BU7" s="32">
        <f t="shared" si="23"/>
        <v>0.76324665380560597</v>
      </c>
      <c r="BV7" s="39">
        <f t="shared" si="43"/>
        <v>2.1289748708790452</v>
      </c>
      <c r="BW7" s="32">
        <f t="shared" si="24"/>
        <v>8</v>
      </c>
      <c r="BX7" s="35">
        <f t="shared" si="44"/>
        <v>15.655577299412915</v>
      </c>
    </row>
    <row r="8" spans="1:76" ht="16.5" customHeight="1" x14ac:dyDescent="0.2">
      <c r="A8" s="10" t="s">
        <v>22</v>
      </c>
      <c r="B8" s="19">
        <v>25</v>
      </c>
      <c r="C8" s="4">
        <f>IF(AND((B8&gt;0),(B$4&gt;0)),(B8/B$4*100),"")</f>
        <v>48.923679060665357</v>
      </c>
      <c r="D8" s="19">
        <v>21.6</v>
      </c>
      <c r="E8" s="4">
        <f>IF(AND((D8&gt;0),(D$4&gt;0)),(D8/D$4*100),"")</f>
        <v>44.628099173553728</v>
      </c>
      <c r="F8" s="19">
        <v>23.6</v>
      </c>
      <c r="G8" s="4">
        <f>IF(AND((F8&gt;0),(F$4&gt;0)),(F8/F$4*100),"")</f>
        <v>44.866920152091254</v>
      </c>
      <c r="H8" s="19">
        <v>21.9</v>
      </c>
      <c r="I8" s="4">
        <f>IF(AND((H8&gt;0),(H$4&gt;0)),(H8/H$4*100),"")</f>
        <v>41.873804971319309</v>
      </c>
      <c r="J8" s="19">
        <v>21.4</v>
      </c>
      <c r="K8" s="4">
        <f>IF(AND((J8&gt;0),(J$4&gt;0)),(J8/J$4*100),"")</f>
        <v>44.769874476987447</v>
      </c>
      <c r="L8" s="19">
        <v>25.1</v>
      </c>
      <c r="M8" s="4">
        <f>IF(AND((L8&gt;0),(L$4&gt;0)),(L8/L$4*100),"")</f>
        <v>44.26807760141093</v>
      </c>
      <c r="N8" s="19">
        <v>24.5</v>
      </c>
      <c r="O8" s="4">
        <f>IF(AND((N8&gt;0),(N$4&gt;0)),(N8/N$4*100),"")</f>
        <v>40.562913907284766</v>
      </c>
      <c r="P8" s="19">
        <v>23.4</v>
      </c>
      <c r="Q8" s="4">
        <f>IF(AND((P8&gt;0),(P$4&gt;0)),(P8/P$4*100),"")</f>
        <v>44.999999999999993</v>
      </c>
      <c r="R8" s="19">
        <v>21.3</v>
      </c>
      <c r="S8" s="4">
        <f>IF(AND((R8&gt;0),(R$4&gt;0)),(R8/R$4*100),"")</f>
        <v>48.409090909090914</v>
      </c>
      <c r="T8" s="19">
        <v>22.5</v>
      </c>
      <c r="U8" s="4">
        <f>IF(AND((T8&gt;0),(T$4&gt;0)),(T8/T$4*100),"")</f>
        <v>52.693208430913344</v>
      </c>
      <c r="V8" s="19">
        <v>19.899999999999999</v>
      </c>
      <c r="W8" s="4">
        <f>IF(AND((V8&gt;0),(V$4&gt;0)),(V8/V$4*100),"")</f>
        <v>43.544857768052509</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11</v>
      </c>
      <c r="BM8" s="31">
        <f t="shared" si="17"/>
        <v>19.899999999999999</v>
      </c>
      <c r="BN8" s="32" t="str">
        <f t="shared" si="18"/>
        <v>–</v>
      </c>
      <c r="BO8" s="33">
        <f t="shared" si="19"/>
        <v>25.1</v>
      </c>
      <c r="BP8" s="34">
        <f t="shared" si="20"/>
        <v>40.562913907284766</v>
      </c>
      <c r="BQ8" s="35" t="str">
        <f t="shared" si="41"/>
        <v>–</v>
      </c>
      <c r="BR8" s="36">
        <f t="shared" si="21"/>
        <v>52.693208430913344</v>
      </c>
      <c r="BS8" s="37">
        <f t="shared" si="22"/>
        <v>22.745454545454546</v>
      </c>
      <c r="BT8" s="38">
        <f t="shared" si="42"/>
        <v>45.412775131942688</v>
      </c>
      <c r="BU8" s="32">
        <f t="shared" si="23"/>
        <v>1.7013898062252737</v>
      </c>
      <c r="BV8" s="39">
        <f t="shared" si="43"/>
        <v>3.4154260882826004</v>
      </c>
      <c r="BW8" s="32">
        <f t="shared" si="24"/>
        <v>25</v>
      </c>
      <c r="BX8" s="35">
        <f t="shared" si="44"/>
        <v>48.923679060665357</v>
      </c>
    </row>
    <row r="9" spans="1:76" ht="16.5" customHeight="1" x14ac:dyDescent="0.2">
      <c r="A9" s="10" t="s">
        <v>24</v>
      </c>
      <c r="B9" s="19">
        <v>7.1</v>
      </c>
      <c r="C9" s="4">
        <f>IF(AND((B9&gt;0),(B$4&gt;0)),(B9/B$4*100),"")</f>
        <v>13.894324853228962</v>
      </c>
      <c r="D9" s="19">
        <v>6.6</v>
      </c>
      <c r="E9" s="4">
        <f>IF(AND((D9&gt;0),(D$4&gt;0)),(D9/D$4*100),"")</f>
        <v>13.636363636363635</v>
      </c>
      <c r="F9" s="19">
        <v>6.3</v>
      </c>
      <c r="G9" s="4">
        <f>IF(AND((F9&gt;0),(F$4&gt;0)),(F9/F$4*100),"")</f>
        <v>11.977186311787072</v>
      </c>
      <c r="H9" s="19"/>
      <c r="I9" s="4" t="str">
        <f>IF(AND((H9&gt;0),(H$4&gt;0)),(H9/H$4*100),"")</f>
        <v/>
      </c>
      <c r="J9" s="19">
        <v>6.7</v>
      </c>
      <c r="K9" s="4">
        <f>IF(AND((J9&gt;0),(J$4&gt;0)),(J9/J$4*100),"")</f>
        <v>14.01673640167364</v>
      </c>
      <c r="L9" s="19">
        <v>6</v>
      </c>
      <c r="M9" s="4">
        <f>IF(AND((L9&gt;0),(L$4&gt;0)),(L9/L$4*100),"")</f>
        <v>10.582010582010582</v>
      </c>
      <c r="N9" s="19">
        <v>5.7</v>
      </c>
      <c r="O9" s="4">
        <f>IF(AND((N9&gt;0),(N$4&gt;0)),(N9/N$4*100),"")</f>
        <v>9.4370860927152336</v>
      </c>
      <c r="P9" s="19"/>
      <c r="Q9" s="4" t="str">
        <f>IF(AND((P9&gt;0),(P$4&gt;0)),(P9/P$4*100),"")</f>
        <v/>
      </c>
      <c r="R9" s="19">
        <v>5.4</v>
      </c>
      <c r="S9" s="4">
        <f>IF(AND((R9&gt;0),(R$4&gt;0)),(R9/R$4*100),"")</f>
        <v>12.272727272727273</v>
      </c>
      <c r="T9" s="19">
        <v>6.3</v>
      </c>
      <c r="U9" s="4">
        <f>IF(AND((T9&gt;0),(T$4&gt;0)),(T9/T$4*100),"")</f>
        <v>14.754098360655737</v>
      </c>
      <c r="V9" s="19">
        <v>6.2</v>
      </c>
      <c r="W9" s="4">
        <f>IF(AND((V9&gt;0),(V$4&gt;0)),(V9/V$4*100),"")</f>
        <v>13.566739606126916</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9</v>
      </c>
      <c r="BM9" s="31">
        <f t="shared" si="17"/>
        <v>5.4</v>
      </c>
      <c r="BN9" s="32" t="str">
        <f t="shared" si="18"/>
        <v>–</v>
      </c>
      <c r="BO9" s="33">
        <f t="shared" si="19"/>
        <v>7.1</v>
      </c>
      <c r="BP9" s="34">
        <f t="shared" si="20"/>
        <v>9.4370860927152336</v>
      </c>
      <c r="BQ9" s="35" t="str">
        <f t="shared" si="41"/>
        <v>–</v>
      </c>
      <c r="BR9" s="36">
        <f t="shared" si="21"/>
        <v>14.754098360655737</v>
      </c>
      <c r="BS9" s="37">
        <f t="shared" si="22"/>
        <v>6.2555555555555564</v>
      </c>
      <c r="BT9" s="38">
        <f t="shared" si="42"/>
        <v>12.681919235254339</v>
      </c>
      <c r="BU9" s="32">
        <f t="shared" si="23"/>
        <v>0.51747248987533401</v>
      </c>
      <c r="BV9" s="39">
        <f t="shared" si="43"/>
        <v>1.7621757436489103</v>
      </c>
      <c r="BW9" s="32">
        <f t="shared" si="24"/>
        <v>7.1</v>
      </c>
      <c r="BX9" s="35">
        <f t="shared" si="44"/>
        <v>13.894324853228962</v>
      </c>
    </row>
    <row r="10" spans="1:76" ht="16.5" customHeight="1" x14ac:dyDescent="0.2">
      <c r="A10" s="10" t="s">
        <v>23</v>
      </c>
      <c r="B10" s="19">
        <v>42.6</v>
      </c>
      <c r="C10" s="4">
        <f>IF(AND((B10&gt;0),(B$4&gt;0)),(B10/B$4*100),"")</f>
        <v>83.365949119373767</v>
      </c>
      <c r="D10" s="19">
        <v>37.9</v>
      </c>
      <c r="E10" s="4">
        <f>IF(AND((D10&gt;0),(D$4&gt;0)),(D10/D$4*100),"")</f>
        <v>78.305785123966942</v>
      </c>
      <c r="F10" s="19">
        <v>45.3</v>
      </c>
      <c r="G10" s="4">
        <f>IF(AND((F10&gt;0),(F$4&gt;0)),(F10/F$4*100),"")</f>
        <v>86.121673003802272</v>
      </c>
      <c r="H10" s="19"/>
      <c r="I10" s="4" t="str">
        <f>IF(AND((H10&gt;0),(H$4&gt;0)),(H10/H$4*100),"")</f>
        <v/>
      </c>
      <c r="J10" s="19">
        <v>41.2</v>
      </c>
      <c r="K10" s="4">
        <f>IF(AND((J10&gt;0),(J$4&gt;0)),(J10/J$4*100),"")</f>
        <v>86.192468619246881</v>
      </c>
      <c r="L10" s="19">
        <v>46.9</v>
      </c>
      <c r="M10" s="4">
        <f>IF(AND((L10&gt;0),(L$4&gt;0)),(L10/L$4*100),"")</f>
        <v>82.716049382716037</v>
      </c>
      <c r="N10" s="19">
        <v>46</v>
      </c>
      <c r="O10" s="4">
        <f>IF(AND((N10&gt;0),(N$4&gt;0)),(N10/N$4*100),"")</f>
        <v>76.158940397350989</v>
      </c>
      <c r="P10" s="19"/>
      <c r="Q10" s="4" t="str">
        <f>IF(AND((P10&gt;0),(P$4&gt;0)),(P10/P$4*100),"")</f>
        <v/>
      </c>
      <c r="R10" s="19">
        <v>42.6</v>
      </c>
      <c r="S10" s="4">
        <f>IF(AND((R10&gt;0),(R$4&gt;0)),(R10/R$4*100),"")</f>
        <v>96.818181818181827</v>
      </c>
      <c r="T10" s="19">
        <v>34.4</v>
      </c>
      <c r="U10" s="4">
        <f>IF(AND((T10&gt;0),(T$4&gt;0)),(T10/T$4*100),"")</f>
        <v>80.562060889929725</v>
      </c>
      <c r="V10" s="19">
        <v>38.4</v>
      </c>
      <c r="W10" s="4">
        <f>IF(AND((V10&gt;0),(V$4&gt;0)),(V10/V$4*100),"")</f>
        <v>84.026258205689274</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9</v>
      </c>
      <c r="BM10" s="31">
        <f t="shared" si="17"/>
        <v>34.4</v>
      </c>
      <c r="BN10" s="32" t="str">
        <f t="shared" si="18"/>
        <v>–</v>
      </c>
      <c r="BO10" s="33">
        <f t="shared" si="19"/>
        <v>46.9</v>
      </c>
      <c r="BP10" s="34">
        <f t="shared" si="20"/>
        <v>76.158940397350989</v>
      </c>
      <c r="BQ10" s="35" t="str">
        <f t="shared" si="41"/>
        <v>–</v>
      </c>
      <c r="BR10" s="36">
        <f t="shared" si="21"/>
        <v>96.818181818181827</v>
      </c>
      <c r="BS10" s="37">
        <f t="shared" si="22"/>
        <v>41.699999999999996</v>
      </c>
      <c r="BT10" s="38">
        <f t="shared" si="42"/>
        <v>83.807485173361968</v>
      </c>
      <c r="BU10" s="32">
        <f t="shared" si="23"/>
        <v>4.1680331092734857</v>
      </c>
      <c r="BV10" s="39">
        <f t="shared" si="43"/>
        <v>5.9272422524162494</v>
      </c>
      <c r="BW10" s="32">
        <f t="shared" si="24"/>
        <v>42.6</v>
      </c>
      <c r="BX10" s="35">
        <f t="shared" si="44"/>
        <v>83.365949119373767</v>
      </c>
    </row>
    <row r="11" spans="1:76" ht="16.5" customHeight="1" x14ac:dyDescent="0.2">
      <c r="A11" s="10" t="s">
        <v>44</v>
      </c>
      <c r="B11" s="68">
        <f>IF(AND((B10&gt;0),(B3&gt;0)),(B10/B3),"")</f>
        <v>0.1805084745762712</v>
      </c>
      <c r="C11" s="4" t="s">
        <v>3</v>
      </c>
      <c r="D11" s="68">
        <f>IF(AND((D10&gt;0),(D3&gt;0)),(D10/D3),"")</f>
        <v>0.17465437788018431</v>
      </c>
      <c r="E11" s="4" t="s">
        <v>3</v>
      </c>
      <c r="F11" s="68">
        <f>IF(AND((F10&gt;0),(F3&gt;0)),(F10/F3),"")</f>
        <v>0.18565573770491803</v>
      </c>
      <c r="G11" s="4" t="s">
        <v>3</v>
      </c>
      <c r="H11" s="68" t="str">
        <f>IF(AND((H10&gt;0),(H3&gt;0)),(H10/H3),"")</f>
        <v/>
      </c>
      <c r="I11" s="4" t="s">
        <v>3</v>
      </c>
      <c r="J11" s="68">
        <f>IF(AND((J10&gt;0),(J3&gt;0)),(J10/J3),"")</f>
        <v>0.17991266375545853</v>
      </c>
      <c r="K11" s="4" t="s">
        <v>3</v>
      </c>
      <c r="L11" s="68">
        <f>IF(AND((L10&gt;0),(L3&gt;0)),(L10/L3),"")</f>
        <v>0.18685258964143425</v>
      </c>
      <c r="M11" s="4" t="s">
        <v>3</v>
      </c>
      <c r="N11" s="68">
        <f>IF(AND((N10&gt;0),(N3&gt;0)),(N10/N3),"")</f>
        <v>0.18775510204081633</v>
      </c>
      <c r="O11" s="4" t="s">
        <v>3</v>
      </c>
      <c r="P11" s="68" t="str">
        <f>IF(AND((P10&gt;0),(P3&gt;0)),(P10/P3),"")</f>
        <v/>
      </c>
      <c r="Q11" s="4" t="s">
        <v>3</v>
      </c>
      <c r="R11" s="68">
        <f>IF(AND((R10&gt;0),(R3&gt;0)),(R10/R3),"")</f>
        <v>0.2173469387755102</v>
      </c>
      <c r="S11" s="4" t="s">
        <v>3</v>
      </c>
      <c r="T11" s="68">
        <f>IF(AND((T10&gt;0),(T3&gt;0)),(T10/T3),"")</f>
        <v>0.1801047120418848</v>
      </c>
      <c r="U11" s="4" t="s">
        <v>3</v>
      </c>
      <c r="V11" s="68">
        <f>IF(AND((V10&gt;0),(V3&gt;0)),(V10/V3),"")</f>
        <v>0.19591836734693877</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9</v>
      </c>
      <c r="BM11" s="40">
        <f t="shared" si="17"/>
        <v>0.17465437788018431</v>
      </c>
      <c r="BN11" s="22" t="str">
        <f t="shared" si="18"/>
        <v>–</v>
      </c>
      <c r="BO11" s="41">
        <f t="shared" si="19"/>
        <v>0.2173469387755102</v>
      </c>
      <c r="BP11" s="24" t="str">
        <f t="shared" si="20"/>
        <v/>
      </c>
      <c r="BQ11" s="6" t="s">
        <v>3</v>
      </c>
      <c r="BR11" s="26" t="str">
        <f t="shared" si="21"/>
        <v/>
      </c>
      <c r="BS11" s="42">
        <f t="shared" si="22"/>
        <v>0.18763432930704627</v>
      </c>
      <c r="BT11" s="28" t="s">
        <v>3</v>
      </c>
      <c r="BU11" s="43">
        <f t="shared" si="23"/>
        <v>1.2706205054500262E-2</v>
      </c>
      <c r="BV11" s="29" t="s">
        <v>3</v>
      </c>
      <c r="BW11" s="43">
        <f t="shared" si="24"/>
        <v>0.1805084745762712</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78</v>
      </c>
      <c r="B13" s="19">
        <v>59.6</v>
      </c>
      <c r="C13" s="4">
        <f t="shared" ref="C13:C17" si="125">IF(AND((B13&gt;0),(B$4&gt;0)),(B13/B$4*100),"")</f>
        <v>116.63405088062622</v>
      </c>
      <c r="D13" s="19">
        <v>49.9</v>
      </c>
      <c r="E13" s="4">
        <f t="shared" ref="E13:E17" si="126">IF(AND((D13&gt;0),(D$4&gt;0)),(D13/D$4*100),"")</f>
        <v>103.099173553719</v>
      </c>
      <c r="F13" s="19">
        <v>50.4</v>
      </c>
      <c r="G13" s="4">
        <f t="shared" ref="G13:G17" si="127">IF(AND((F13&gt;0),(F$4&gt;0)),(F13/F$4*100),"")</f>
        <v>95.817490494296578</v>
      </c>
      <c r="H13" s="19">
        <v>33.6</v>
      </c>
      <c r="I13" s="4">
        <f t="shared" ref="I13:I17" si="128">IF(AND((H13&gt;0),(H$4&gt;0)),(H13/H$4*100),"")</f>
        <v>64.244741873804983</v>
      </c>
      <c r="J13" s="19">
        <v>54.4</v>
      </c>
      <c r="K13" s="4">
        <f t="shared" ref="K13:K17" si="129">IF(AND((J13&gt;0),(J$4&gt;0)),(J13/J$4*100),"")</f>
        <v>113.80753138075315</v>
      </c>
      <c r="L13" s="19">
        <v>28.8</v>
      </c>
      <c r="M13" s="4">
        <f t="shared" ref="M13:M17" si="130">IF(AND((L13&gt;0),(L$4&gt;0)),(L13/L$4*100),"")</f>
        <v>50.793650793650791</v>
      </c>
      <c r="N13" s="19">
        <v>47</v>
      </c>
      <c r="O13" s="4">
        <f t="shared" ref="O13:O17" si="131">IF(AND((N13&gt;0),(N$4&gt;0)),(N13/N$4*100),"")</f>
        <v>77.814569536423832</v>
      </c>
      <c r="P13" s="19">
        <v>33.9</v>
      </c>
      <c r="Q13" s="4">
        <f t="shared" ref="Q13:Q17" si="132">IF(AND((P13&gt;0),(P$4&gt;0)),(P13/P$4*100),"")</f>
        <v>65.192307692307693</v>
      </c>
      <c r="R13" s="19">
        <v>26.5</v>
      </c>
      <c r="S13" s="4">
        <f t="shared" ref="S13:S17" si="133">IF(AND((R13&gt;0),(R$4&gt;0)),(R13/R$4*100),"")</f>
        <v>60.227272727272727</v>
      </c>
      <c r="T13" s="19">
        <v>49.7</v>
      </c>
      <c r="U13" s="4">
        <f t="shared" ref="U13:U17" si="134">IF(AND((T13&gt;0),(T$4&gt;0)),(T13/T$4*100),"")</f>
        <v>116.39344262295081</v>
      </c>
      <c r="V13" s="19">
        <v>44.4</v>
      </c>
      <c r="W13" s="4">
        <f t="shared" ref="W13:W17" si="135">IF(AND((V13&gt;0),(V$4&gt;0)),(V13/V$4*100),"")</f>
        <v>97.15536105032821</v>
      </c>
      <c r="X13" s="19"/>
      <c r="Y13" s="4" t="str">
        <f t="shared" ref="Y13:Y17" si="136">IF(AND((X13&gt;0),(X$4&gt;0)),(X13/X$4*100),"")</f>
        <v/>
      </c>
      <c r="Z13" s="19"/>
      <c r="AA13" s="4" t="str">
        <f t="shared" ref="AA13:AA17" si="137">IF(AND((Z13&gt;0),(Z$4&gt;0)),(Z13/Z$4*100),"")</f>
        <v/>
      </c>
      <c r="AB13" s="19"/>
      <c r="AC13" s="4" t="str">
        <f t="shared" ref="AC13:AC17" si="138">IF(AND((AB13&gt;0),(AB$4&gt;0)),(AB13/AB$4*100),"")</f>
        <v/>
      </c>
      <c r="AD13" s="19"/>
      <c r="AE13" s="4" t="str">
        <f t="shared" ref="AE13:AE17" si="139">IF(AND((AD13&gt;0),(AD$4&gt;0)),(AD13/AD$4*100),"")</f>
        <v/>
      </c>
      <c r="AF13" s="19"/>
      <c r="AG13" s="4" t="str">
        <f t="shared" ref="AG13:AG17" si="140">IF(AND((AF13&gt;0),(AF$4&gt;0)),(AF13/AF$4*100),"")</f>
        <v/>
      </c>
      <c r="AH13" s="19"/>
      <c r="AI13" s="4" t="str">
        <f t="shared" ref="AI13:AI17" si="141">IF(AND((AH13&gt;0),(AH$4&gt;0)),(AH13/AH$4*100),"")</f>
        <v/>
      </c>
      <c r="AJ13" s="19"/>
      <c r="AK13" s="4" t="str">
        <f t="shared" ref="AK13:AK17" si="142">IF(AND((AJ13&gt;0),(AJ$4&gt;0)),(AJ13/AJ$4*100),"")</f>
        <v/>
      </c>
      <c r="AL13" s="19"/>
      <c r="AM13" s="4" t="str">
        <f t="shared" ref="AM13:AM17" si="143">IF(AND((AL13&gt;0),(AL$4&gt;0)),(AL13/AL$4*100),"")</f>
        <v/>
      </c>
      <c r="AN13" s="19"/>
      <c r="AO13" s="4" t="str">
        <f t="shared" ref="AO13:AO17" si="144">IF(AND((AN13&gt;0),(AN$4&gt;0)),(AN13/AN$4*100),"")</f>
        <v/>
      </c>
      <c r="AP13" s="19"/>
      <c r="AQ13" s="4" t="str">
        <f t="shared" ref="AQ13:AQ17" si="145">IF(AND((AP13&gt;0),(AP$4&gt;0)),(AP13/AP$4*100),"")</f>
        <v/>
      </c>
      <c r="AR13" s="19"/>
      <c r="AS13" s="4" t="str">
        <f t="shared" ref="AS13:AS17" si="146">IF(AND((AR13&gt;0),(AR$4&gt;0)),(AR13/AR$4*100),"")</f>
        <v/>
      </c>
      <c r="AT13" s="19"/>
      <c r="AU13" s="4" t="str">
        <f t="shared" ref="AU13:AU17" si="147">IF(AND((AT13&gt;0),(AT$4&gt;0)),(AT13/AT$4*100),"")</f>
        <v/>
      </c>
      <c r="AV13" s="19"/>
      <c r="AW13" s="4" t="str">
        <f t="shared" ref="AW13:AW17" si="148">IF(AND((AV13&gt;0),(AV$4&gt;0)),(AV13/AV$4*100),"")</f>
        <v/>
      </c>
      <c r="AX13" s="19"/>
      <c r="AY13" s="4" t="str">
        <f t="shared" ref="AY13:AY17" si="149">IF(AND((AX13&gt;0),(AX$4&gt;0)),(AX13/AX$4*100),"")</f>
        <v/>
      </c>
      <c r="AZ13" s="19"/>
      <c r="BA13" s="4" t="str">
        <f t="shared" ref="BA13:BA17" si="150">IF(AND((AZ13&gt;0),(AZ$4&gt;0)),(AZ13/AZ$4*100),"")</f>
        <v/>
      </c>
      <c r="BB13" s="19"/>
      <c r="BC13" s="4" t="str">
        <f t="shared" ref="BC13:BC17" si="151">IF(AND((BB13&gt;0),(BB$4&gt;0)),(BB13/BB$4*100),"")</f>
        <v/>
      </c>
      <c r="BD13" s="19"/>
      <c r="BE13" s="4" t="str">
        <f t="shared" ref="BE13:BE17" si="152">IF(AND((BD13&gt;0),(BD$4&gt;0)),(BD13/BD$4*100),"")</f>
        <v/>
      </c>
      <c r="BF13" s="19"/>
      <c r="BG13" s="4" t="str">
        <f t="shared" ref="BG13:BG17" si="153">IF(AND((BF13&gt;0),(BF$4&gt;0)),(BF13/BF$4*100),"")</f>
        <v/>
      </c>
      <c r="BH13" s="19"/>
      <c r="BI13" s="4" t="str">
        <f t="shared" ref="BI13:BI17" si="154">IF(AND((BH13&gt;0),(BH$4&gt;0)),(BH13/BH$4*100),"")</f>
        <v/>
      </c>
      <c r="BK13" s="57" t="s">
        <v>41</v>
      </c>
      <c r="BL13" s="30">
        <f t="shared" si="16"/>
        <v>11</v>
      </c>
      <c r="BM13" s="31">
        <f t="shared" si="17"/>
        <v>26.5</v>
      </c>
      <c r="BN13" s="32" t="str">
        <f t="shared" si="18"/>
        <v>–</v>
      </c>
      <c r="BO13" s="33">
        <f t="shared" si="19"/>
        <v>59.6</v>
      </c>
      <c r="BP13" s="34">
        <f t="shared" si="20"/>
        <v>50.793650793650791</v>
      </c>
      <c r="BQ13" s="35" t="str">
        <f t="shared" si="41"/>
        <v>–</v>
      </c>
      <c r="BR13" s="36">
        <f t="shared" si="21"/>
        <v>116.63405088062622</v>
      </c>
      <c r="BS13" s="37">
        <f t="shared" si="22"/>
        <v>43.472727272727269</v>
      </c>
      <c r="BT13" s="38">
        <f t="shared" si="42"/>
        <v>87.379962964194021</v>
      </c>
      <c r="BU13" s="32">
        <f t="shared" si="23"/>
        <v>11.015179608984264</v>
      </c>
      <c r="BV13" s="39">
        <f t="shared" si="43"/>
        <v>24.504485247400517</v>
      </c>
      <c r="BW13" s="32">
        <f t="shared" si="24"/>
        <v>59.6</v>
      </c>
      <c r="BX13" s="35">
        <f t="shared" si="44"/>
        <v>116.63405088062622</v>
      </c>
    </row>
    <row r="14" spans="1:76" ht="16.5" customHeight="1" x14ac:dyDescent="0.2">
      <c r="A14" s="10" t="s">
        <v>5</v>
      </c>
      <c r="B14" s="19">
        <v>2.4</v>
      </c>
      <c r="C14" s="4">
        <f t="shared" si="125"/>
        <v>4.6966731898238745</v>
      </c>
      <c r="D14" s="19">
        <v>3.3</v>
      </c>
      <c r="E14" s="4">
        <f t="shared" si="126"/>
        <v>6.8181818181818175</v>
      </c>
      <c r="F14" s="19">
        <v>3.5</v>
      </c>
      <c r="G14" s="4">
        <f t="shared" si="127"/>
        <v>6.6539923954372622</v>
      </c>
      <c r="H14" s="19">
        <v>3.2</v>
      </c>
      <c r="I14" s="4">
        <f t="shared" si="128"/>
        <v>6.1185468451242837</v>
      </c>
      <c r="J14" s="19">
        <v>3.3</v>
      </c>
      <c r="K14" s="4">
        <f t="shared" si="129"/>
        <v>6.9037656903765692</v>
      </c>
      <c r="L14" s="19">
        <v>3.4</v>
      </c>
      <c r="M14" s="4">
        <f t="shared" si="130"/>
        <v>5.996472663139329</v>
      </c>
      <c r="N14" s="19">
        <v>3.7</v>
      </c>
      <c r="O14" s="4">
        <f t="shared" si="131"/>
        <v>6.1258278145695373</v>
      </c>
      <c r="P14" s="19">
        <v>2.2999999999999998</v>
      </c>
      <c r="Q14" s="4">
        <f t="shared" si="132"/>
        <v>4.4230769230769225</v>
      </c>
      <c r="R14" s="19">
        <v>2.2999999999999998</v>
      </c>
      <c r="S14" s="4">
        <f t="shared" si="133"/>
        <v>5.2272727272727266</v>
      </c>
      <c r="T14" s="19">
        <v>2.5</v>
      </c>
      <c r="U14" s="4">
        <f t="shared" si="134"/>
        <v>5.8548009367681493</v>
      </c>
      <c r="V14" s="19">
        <v>2.5</v>
      </c>
      <c r="W14" s="4">
        <f t="shared" si="135"/>
        <v>5.4704595185995624</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5</v>
      </c>
      <c r="BL14" s="30">
        <f t="shared" si="16"/>
        <v>11</v>
      </c>
      <c r="BM14" s="31">
        <f t="shared" si="17"/>
        <v>2.2999999999999998</v>
      </c>
      <c r="BN14" s="32" t="str">
        <f t="shared" si="18"/>
        <v>–</v>
      </c>
      <c r="BO14" s="33">
        <f t="shared" si="19"/>
        <v>3.7</v>
      </c>
      <c r="BP14" s="34">
        <f t="shared" si="20"/>
        <v>4.4230769230769225</v>
      </c>
      <c r="BQ14" s="35" t="str">
        <f t="shared" si="41"/>
        <v>–</v>
      </c>
      <c r="BR14" s="36">
        <f t="shared" si="21"/>
        <v>6.9037656903765692</v>
      </c>
      <c r="BS14" s="37">
        <f t="shared" si="22"/>
        <v>2.9454545454545453</v>
      </c>
      <c r="BT14" s="38">
        <f t="shared" si="42"/>
        <v>5.8444609565790948</v>
      </c>
      <c r="BU14" s="32">
        <f t="shared" si="23"/>
        <v>0.54104276423150766</v>
      </c>
      <c r="BV14" s="39">
        <f t="shared" si="43"/>
        <v>0.82229268252097076</v>
      </c>
      <c r="BW14" s="32">
        <f t="shared" si="24"/>
        <v>2.4</v>
      </c>
      <c r="BX14" s="35">
        <f t="shared" si="44"/>
        <v>4.6966731898238745</v>
      </c>
    </row>
    <row r="15" spans="1:76" ht="16.5" customHeight="1" x14ac:dyDescent="0.2">
      <c r="A15" s="10" t="s">
        <v>26</v>
      </c>
      <c r="B15" s="19">
        <v>3.9</v>
      </c>
      <c r="C15" s="4">
        <f t="shared" si="125"/>
        <v>7.6320939334637963</v>
      </c>
      <c r="D15" s="19">
        <v>3.2</v>
      </c>
      <c r="E15" s="4">
        <f t="shared" si="126"/>
        <v>6.6115702479338845</v>
      </c>
      <c r="F15" s="19">
        <v>4.4000000000000004</v>
      </c>
      <c r="G15" s="4">
        <f t="shared" si="127"/>
        <v>8.3650190114068455</v>
      </c>
      <c r="H15" s="19">
        <v>2.7</v>
      </c>
      <c r="I15" s="4">
        <f t="shared" si="128"/>
        <v>5.1625239005736141</v>
      </c>
      <c r="J15" s="19">
        <v>3.6</v>
      </c>
      <c r="K15" s="4">
        <f t="shared" si="129"/>
        <v>7.5313807531380759</v>
      </c>
      <c r="L15" s="19">
        <v>3.6</v>
      </c>
      <c r="M15" s="4">
        <f t="shared" si="130"/>
        <v>6.3492063492063489</v>
      </c>
      <c r="N15" s="19">
        <v>3.7</v>
      </c>
      <c r="O15" s="4">
        <f t="shared" si="131"/>
        <v>6.1258278145695373</v>
      </c>
      <c r="P15" s="19">
        <v>2.5</v>
      </c>
      <c r="Q15" s="4">
        <f t="shared" si="132"/>
        <v>4.8076923076923084</v>
      </c>
      <c r="R15" s="19">
        <v>2.5</v>
      </c>
      <c r="S15" s="4">
        <f t="shared" si="133"/>
        <v>5.6818181818181817</v>
      </c>
      <c r="T15" s="19">
        <v>2.4</v>
      </c>
      <c r="U15" s="4">
        <f t="shared" si="134"/>
        <v>5.620608899297423</v>
      </c>
      <c r="V15" s="19">
        <v>2.2999999999999998</v>
      </c>
      <c r="W15" s="4">
        <f t="shared" si="135"/>
        <v>5.0328227571115969</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26</v>
      </c>
      <c r="BL15" s="30">
        <f t="shared" si="16"/>
        <v>11</v>
      </c>
      <c r="BM15" s="31">
        <f t="shared" si="17"/>
        <v>2.2999999999999998</v>
      </c>
      <c r="BN15" s="32" t="str">
        <f t="shared" si="18"/>
        <v>–</v>
      </c>
      <c r="BO15" s="33">
        <f t="shared" si="19"/>
        <v>4.4000000000000004</v>
      </c>
      <c r="BP15" s="34">
        <f t="shared" si="20"/>
        <v>4.8076923076923084</v>
      </c>
      <c r="BQ15" s="35" t="str">
        <f t="shared" si="41"/>
        <v>–</v>
      </c>
      <c r="BR15" s="36">
        <f t="shared" si="21"/>
        <v>8.3650190114068455</v>
      </c>
      <c r="BS15" s="37">
        <f t="shared" si="22"/>
        <v>3.1636363636363636</v>
      </c>
      <c r="BT15" s="38">
        <f t="shared" si="42"/>
        <v>6.2655058323828738</v>
      </c>
      <c r="BU15" s="32">
        <f t="shared" si="23"/>
        <v>0.71871096731958906</v>
      </c>
      <c r="BV15" s="39">
        <f t="shared" si="43"/>
        <v>1.1679946298356487</v>
      </c>
      <c r="BW15" s="32">
        <f t="shared" si="24"/>
        <v>3.9</v>
      </c>
      <c r="BX15" s="35">
        <f t="shared" si="44"/>
        <v>7.6320939334637963</v>
      </c>
    </row>
    <row r="16" spans="1:76" ht="16.5" customHeight="1" x14ac:dyDescent="0.2">
      <c r="A16" s="10" t="s">
        <v>27</v>
      </c>
      <c r="B16" s="19">
        <v>3</v>
      </c>
      <c r="C16" s="4">
        <f t="shared" si="125"/>
        <v>5.8708414872798436</v>
      </c>
      <c r="D16" s="19">
        <v>3</v>
      </c>
      <c r="E16" s="4">
        <f t="shared" si="126"/>
        <v>6.1983471074380168</v>
      </c>
      <c r="F16" s="19">
        <v>2.9</v>
      </c>
      <c r="G16" s="4">
        <f t="shared" si="127"/>
        <v>5.5133079847908748</v>
      </c>
      <c r="H16" s="19"/>
      <c r="I16" s="4" t="str">
        <f t="shared" si="128"/>
        <v/>
      </c>
      <c r="J16" s="19">
        <v>3.2</v>
      </c>
      <c r="K16" s="4">
        <f t="shared" si="129"/>
        <v>6.6945606694560675</v>
      </c>
      <c r="L16" s="19">
        <v>4</v>
      </c>
      <c r="M16" s="4">
        <f t="shared" si="130"/>
        <v>7.0546737213403876</v>
      </c>
      <c r="N16" s="19">
        <v>3.5</v>
      </c>
      <c r="O16" s="4">
        <f t="shared" si="131"/>
        <v>5.7947019867549674</v>
      </c>
      <c r="P16" s="19">
        <v>2.4</v>
      </c>
      <c r="Q16" s="4">
        <f t="shared" si="132"/>
        <v>4.615384615384615</v>
      </c>
      <c r="R16" s="19">
        <v>2.4</v>
      </c>
      <c r="S16" s="4">
        <f t="shared" si="133"/>
        <v>5.4545454545454541</v>
      </c>
      <c r="T16" s="19">
        <v>2.5</v>
      </c>
      <c r="U16" s="4">
        <f t="shared" si="134"/>
        <v>5.8548009367681493</v>
      </c>
      <c r="V16" s="19">
        <v>2.8</v>
      </c>
      <c r="W16" s="4">
        <f t="shared" si="135"/>
        <v>6.1269146608315088</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27</v>
      </c>
      <c r="BL16" s="30">
        <f t="shared" si="16"/>
        <v>10</v>
      </c>
      <c r="BM16" s="31">
        <f t="shared" si="17"/>
        <v>2.4</v>
      </c>
      <c r="BN16" s="32" t="str">
        <f t="shared" si="18"/>
        <v>–</v>
      </c>
      <c r="BO16" s="33">
        <f t="shared" si="19"/>
        <v>4</v>
      </c>
      <c r="BP16" s="34">
        <f t="shared" si="20"/>
        <v>4.615384615384615</v>
      </c>
      <c r="BQ16" s="35" t="str">
        <f t="shared" si="41"/>
        <v>–</v>
      </c>
      <c r="BR16" s="36">
        <f t="shared" si="21"/>
        <v>7.0546737213403876</v>
      </c>
      <c r="BS16" s="37">
        <f t="shared" si="22"/>
        <v>2.9699999999999998</v>
      </c>
      <c r="BT16" s="38">
        <f t="shared" si="42"/>
        <v>5.9178078624589876</v>
      </c>
      <c r="BU16" s="32">
        <f t="shared" si="23"/>
        <v>0.5056349144063037</v>
      </c>
      <c r="BV16" s="39">
        <f t="shared" si="43"/>
        <v>0.6761086466949886</v>
      </c>
      <c r="BW16" s="32">
        <f t="shared" si="24"/>
        <v>3</v>
      </c>
      <c r="BX16" s="35">
        <f t="shared" si="44"/>
        <v>5.8708414872798436</v>
      </c>
    </row>
    <row r="17" spans="1:76" ht="16.5" customHeight="1" x14ac:dyDescent="0.2">
      <c r="A17" s="10" t="s">
        <v>6</v>
      </c>
      <c r="B17" s="19">
        <v>3.5</v>
      </c>
      <c r="C17" s="4">
        <f t="shared" si="125"/>
        <v>6.8493150684931505</v>
      </c>
      <c r="D17" s="19">
        <v>3.6</v>
      </c>
      <c r="E17" s="4">
        <f t="shared" si="126"/>
        <v>7.4380165289256199</v>
      </c>
      <c r="F17" s="19">
        <v>4.5</v>
      </c>
      <c r="G17" s="4">
        <f t="shared" si="127"/>
        <v>8.5551330798479075</v>
      </c>
      <c r="H17" s="19">
        <v>4.0999999999999996</v>
      </c>
      <c r="I17" s="4">
        <f t="shared" si="128"/>
        <v>7.8393881453154872</v>
      </c>
      <c r="J17" s="19">
        <v>3.9</v>
      </c>
      <c r="K17" s="4">
        <f t="shared" si="129"/>
        <v>8.1589958158995817</v>
      </c>
      <c r="L17" s="19">
        <v>3.9</v>
      </c>
      <c r="M17" s="4">
        <f t="shared" si="130"/>
        <v>6.8783068783068781</v>
      </c>
      <c r="N17" s="19">
        <v>4</v>
      </c>
      <c r="O17" s="4">
        <f t="shared" si="131"/>
        <v>6.6225165562913908</v>
      </c>
      <c r="P17" s="19">
        <v>3.4</v>
      </c>
      <c r="Q17" s="4">
        <f t="shared" si="132"/>
        <v>6.5384615384615392</v>
      </c>
      <c r="R17" s="19">
        <v>3.4</v>
      </c>
      <c r="S17" s="4">
        <f t="shared" si="133"/>
        <v>7.7272727272727266</v>
      </c>
      <c r="T17" s="19">
        <v>3.5</v>
      </c>
      <c r="U17" s="4">
        <f t="shared" si="134"/>
        <v>8.1967213114754092</v>
      </c>
      <c r="V17" s="19">
        <v>3.4</v>
      </c>
      <c r="W17" s="4">
        <f t="shared" si="135"/>
        <v>7.4398249452954035</v>
      </c>
      <c r="X17" s="19"/>
      <c r="Y17" s="4" t="str">
        <f t="shared" si="136"/>
        <v/>
      </c>
      <c r="Z17" s="19"/>
      <c r="AA17" s="4" t="str">
        <f t="shared" si="137"/>
        <v/>
      </c>
      <c r="AB17" s="19"/>
      <c r="AC17" s="4" t="str">
        <f t="shared" si="138"/>
        <v/>
      </c>
      <c r="AD17" s="19"/>
      <c r="AE17" s="4" t="str">
        <f t="shared" si="139"/>
        <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6</v>
      </c>
      <c r="BL17" s="30">
        <f t="shared" si="16"/>
        <v>11</v>
      </c>
      <c r="BM17" s="31">
        <f t="shared" si="17"/>
        <v>3.4</v>
      </c>
      <c r="BN17" s="32" t="str">
        <f t="shared" si="18"/>
        <v>–</v>
      </c>
      <c r="BO17" s="33">
        <f t="shared" si="19"/>
        <v>4.5</v>
      </c>
      <c r="BP17" s="34">
        <f t="shared" si="20"/>
        <v>6.5384615384615392</v>
      </c>
      <c r="BQ17" s="35" t="str">
        <f t="shared" si="41"/>
        <v>–</v>
      </c>
      <c r="BR17" s="36">
        <f t="shared" si="21"/>
        <v>8.5551330798479075</v>
      </c>
      <c r="BS17" s="37">
        <f t="shared" si="22"/>
        <v>3.7454545454545451</v>
      </c>
      <c r="BT17" s="38">
        <f t="shared" si="42"/>
        <v>7.4767229632350087</v>
      </c>
      <c r="BU17" s="32">
        <f t="shared" si="23"/>
        <v>0.36156226673599767</v>
      </c>
      <c r="BV17" s="39">
        <f t="shared" si="43"/>
        <v>0.68598605531521084</v>
      </c>
      <c r="BW17" s="32">
        <f t="shared" si="24"/>
        <v>3.5</v>
      </c>
      <c r="BX17" s="35">
        <f t="shared" si="44"/>
        <v>6.8493150684931505</v>
      </c>
    </row>
    <row r="18" spans="1:76" ht="16.5" customHeight="1" x14ac:dyDescent="0.2">
      <c r="A18" s="10" t="s">
        <v>7</v>
      </c>
      <c r="B18" s="19">
        <v>15</v>
      </c>
      <c r="C18" s="4" t="s">
        <v>3</v>
      </c>
      <c r="D18" s="19">
        <v>16</v>
      </c>
      <c r="E18" s="4" t="s">
        <v>3</v>
      </c>
      <c r="F18" s="19">
        <v>10</v>
      </c>
      <c r="G18" s="4" t="s">
        <v>3</v>
      </c>
      <c r="H18" s="19">
        <v>13</v>
      </c>
      <c r="I18" s="4" t="s">
        <v>3</v>
      </c>
      <c r="J18" s="19">
        <v>15</v>
      </c>
      <c r="K18" s="4" t="s">
        <v>3</v>
      </c>
      <c r="L18" s="19">
        <v>16</v>
      </c>
      <c r="M18" s="4" t="s">
        <v>3</v>
      </c>
      <c r="N18" s="19">
        <v>14</v>
      </c>
      <c r="O18" s="4" t="s">
        <v>3</v>
      </c>
      <c r="P18" s="19">
        <v>17</v>
      </c>
      <c r="Q18" s="4" t="s">
        <v>3</v>
      </c>
      <c r="R18" s="19">
        <v>11</v>
      </c>
      <c r="S18" s="4" t="s">
        <v>3</v>
      </c>
      <c r="T18" s="19">
        <v>13</v>
      </c>
      <c r="U18" s="4" t="s">
        <v>3</v>
      </c>
      <c r="V18" s="19">
        <v>11</v>
      </c>
      <c r="W18" s="4" t="s">
        <v>3</v>
      </c>
      <c r="X18" s="19"/>
      <c r="Y18" s="4" t="s">
        <v>3</v>
      </c>
      <c r="Z18" s="19"/>
      <c r="AA18" s="4" t="s">
        <v>3</v>
      </c>
      <c r="AB18" s="19"/>
      <c r="AC18" s="4" t="s">
        <v>3</v>
      </c>
      <c r="AD18" s="19"/>
      <c r="AE18" s="4" t="s">
        <v>3</v>
      </c>
      <c r="AF18" s="19"/>
      <c r="AG18" s="4" t="s">
        <v>3</v>
      </c>
      <c r="AH18" s="19"/>
      <c r="AI18" s="4" t="s">
        <v>3</v>
      </c>
      <c r="AJ18" s="19"/>
      <c r="AK18" s="4" t="s">
        <v>3</v>
      </c>
      <c r="AL18" s="19"/>
      <c r="AM18" s="4" t="s">
        <v>3</v>
      </c>
      <c r="AN18" s="19"/>
      <c r="AO18" s="4" t="s">
        <v>3</v>
      </c>
      <c r="AP18" s="19"/>
      <c r="AQ18" s="4" t="s">
        <v>3</v>
      </c>
      <c r="AR18" s="19"/>
      <c r="AS18" s="4" t="s">
        <v>3</v>
      </c>
      <c r="AT18" s="19"/>
      <c r="AU18" s="4" t="s">
        <v>3</v>
      </c>
      <c r="AV18" s="19"/>
      <c r="AW18" s="4" t="s">
        <v>3</v>
      </c>
      <c r="AX18" s="19"/>
      <c r="AY18" s="4" t="s">
        <v>3</v>
      </c>
      <c r="AZ18" s="19"/>
      <c r="BA18" s="4" t="s">
        <v>3</v>
      </c>
      <c r="BB18" s="19"/>
      <c r="BC18" s="4" t="s">
        <v>3</v>
      </c>
      <c r="BD18" s="19"/>
      <c r="BE18" s="4" t="s">
        <v>3</v>
      </c>
      <c r="BF18" s="19"/>
      <c r="BG18" s="4" t="s">
        <v>3</v>
      </c>
      <c r="BH18" s="19"/>
      <c r="BI18" s="4" t="s">
        <v>3</v>
      </c>
      <c r="BK18" s="57" t="s">
        <v>7</v>
      </c>
      <c r="BL18" s="30">
        <f t="shared" si="16"/>
        <v>11</v>
      </c>
      <c r="BM18" s="21">
        <f t="shared" si="17"/>
        <v>10</v>
      </c>
      <c r="BN18" s="22" t="str">
        <f t="shared" si="18"/>
        <v>–</v>
      </c>
      <c r="BO18" s="23">
        <f t="shared" si="19"/>
        <v>17</v>
      </c>
      <c r="BP18" s="24" t="str">
        <f t="shared" si="20"/>
        <v/>
      </c>
      <c r="BQ18" s="6" t="s">
        <v>3</v>
      </c>
      <c r="BR18" s="26" t="str">
        <f t="shared" si="21"/>
        <v/>
      </c>
      <c r="BS18" s="37">
        <f t="shared" si="22"/>
        <v>13.727272727272727</v>
      </c>
      <c r="BT18" s="28" t="s">
        <v>3</v>
      </c>
      <c r="BU18" s="32">
        <f t="shared" si="23"/>
        <v>2.3276988246295529</v>
      </c>
      <c r="BV18" s="29" t="s">
        <v>3</v>
      </c>
      <c r="BW18" s="22">
        <f t="shared" si="24"/>
        <v>15</v>
      </c>
      <c r="BX18" s="25" t="s">
        <v>3</v>
      </c>
    </row>
    <row r="19" spans="1:76" ht="16.5" customHeight="1" x14ac:dyDescent="0.2">
      <c r="A19" s="15" t="s">
        <v>103</v>
      </c>
      <c r="B19" s="17"/>
      <c r="C19" s="3"/>
      <c r="D19" s="17"/>
      <c r="E19" s="3"/>
      <c r="F19" s="17"/>
      <c r="G19" s="3"/>
      <c r="H19" s="17"/>
      <c r="I19" s="3"/>
      <c r="J19" s="17"/>
      <c r="K19" s="3"/>
      <c r="L19" s="17"/>
      <c r="M19" s="3"/>
      <c r="N19" s="17"/>
      <c r="O19" s="3"/>
      <c r="P19" s="17"/>
      <c r="Q19" s="3"/>
      <c r="R19" s="17"/>
      <c r="S19" s="3"/>
      <c r="T19" s="17"/>
      <c r="U19" s="3"/>
      <c r="V19" s="17"/>
      <c r="W19" s="3"/>
      <c r="X19" s="17"/>
      <c r="Y19" s="3"/>
      <c r="Z19" s="17"/>
      <c r="AA19" s="3"/>
      <c r="AB19" s="17"/>
      <c r="AC19" s="3"/>
      <c r="AD19" s="17"/>
      <c r="AE19" s="3"/>
      <c r="AF19" s="17"/>
      <c r="AG19" s="3"/>
      <c r="AH19" s="17"/>
      <c r="AI19" s="3"/>
      <c r="AJ19" s="17"/>
      <c r="AK19" s="3"/>
      <c r="AL19" s="17"/>
      <c r="AM19" s="3"/>
      <c r="AN19" s="17"/>
      <c r="AO19" s="3"/>
      <c r="AP19" s="17"/>
      <c r="AQ19" s="3"/>
      <c r="AR19" s="17"/>
      <c r="AS19" s="3"/>
      <c r="AT19" s="17"/>
      <c r="AU19" s="3"/>
      <c r="AV19" s="17"/>
      <c r="AW19" s="3"/>
      <c r="AX19" s="17"/>
      <c r="AY19" s="3"/>
      <c r="AZ19" s="17"/>
      <c r="BA19" s="3"/>
      <c r="BB19" s="17"/>
      <c r="BC19" s="3"/>
      <c r="BD19" s="17"/>
      <c r="BE19" s="3"/>
      <c r="BF19" s="17"/>
      <c r="BG19" s="3"/>
      <c r="BH19" s="17"/>
      <c r="BI19" s="3"/>
      <c r="BK19" s="56" t="s">
        <v>15</v>
      </c>
      <c r="BL19" s="30"/>
      <c r="BM19" s="31"/>
      <c r="BN19" s="32"/>
      <c r="BO19" s="33"/>
      <c r="BP19" s="34"/>
      <c r="BQ19" s="35"/>
      <c r="BR19" s="36"/>
      <c r="BS19" s="37"/>
      <c r="BT19" s="38"/>
      <c r="BU19" s="32"/>
      <c r="BV19" s="39"/>
      <c r="BW19" s="32"/>
      <c r="BX19" s="35"/>
    </row>
    <row r="20" spans="1:76" ht="16.5" customHeight="1" x14ac:dyDescent="0.2">
      <c r="A20" s="10" t="s">
        <v>29</v>
      </c>
      <c r="B20" s="19">
        <v>15.8</v>
      </c>
      <c r="C20" s="4">
        <f>IF(AND((B20&gt;0),(B$4&gt;0)),(B20/B$4*100),"")</f>
        <v>30.919765166340508</v>
      </c>
      <c r="D20" s="19">
        <v>14.2</v>
      </c>
      <c r="E20" s="4">
        <f>IF(AND((D20&gt;0),(D$4&gt;0)),(D20/D$4*100),"")</f>
        <v>29.338842975206607</v>
      </c>
      <c r="F20" s="19">
        <v>13.6</v>
      </c>
      <c r="G20" s="4">
        <f>IF(AND((F20&gt;0),(F$4&gt;0)),(F20/F$4*100),"")</f>
        <v>25.85551330798479</v>
      </c>
      <c r="H20" s="19">
        <v>13.8</v>
      </c>
      <c r="I20" s="4">
        <f>IF(AND((H20&gt;0),(H$4&gt;0)),(H20/H$4*100),"")</f>
        <v>26.386233269598474</v>
      </c>
      <c r="J20" s="19">
        <v>13</v>
      </c>
      <c r="K20" s="4">
        <f>IF(AND((J20&gt;0),(J$4&gt;0)),(J20/J$4*100),"")</f>
        <v>27.196652719665277</v>
      </c>
      <c r="L20" s="19">
        <v>13.8</v>
      </c>
      <c r="M20" s="4">
        <f>IF(AND((L20&gt;0),(L$4&gt;0)),(L20/L$4*100),"")</f>
        <v>24.338624338624339</v>
      </c>
      <c r="N20" s="19">
        <v>14.6</v>
      </c>
      <c r="O20" s="4">
        <f>IF(AND((N20&gt;0),(N$4&gt;0)),(N20/N$4*100),"")</f>
        <v>24.172185430463578</v>
      </c>
      <c r="P20" s="19">
        <v>12.1</v>
      </c>
      <c r="Q20" s="4">
        <f>IF(AND((P20&gt;0),(P$4&gt;0)),(P20/P$4*100),"")</f>
        <v>23.26923076923077</v>
      </c>
      <c r="R20" s="19">
        <v>11.1</v>
      </c>
      <c r="S20" s="4">
        <f>IF(AND((R20&gt;0),(R$4&gt;0)),(R20/R$4*100),"")</f>
        <v>25.227272727272727</v>
      </c>
      <c r="T20" s="19">
        <v>13.7</v>
      </c>
      <c r="U20" s="4">
        <f>IF(AND((T20&gt;0),(T$4&gt;0)),(T20/T$4*100),"")</f>
        <v>32.084309133489455</v>
      </c>
      <c r="V20" s="19">
        <v>11.7</v>
      </c>
      <c r="W20" s="4">
        <f>IF(AND((V20&gt;0),(V$4&gt;0)),(V20/V$4*100),"")</f>
        <v>25.601750547045949</v>
      </c>
      <c r="X20" s="19"/>
      <c r="Y20" s="4" t="str">
        <f>IF(AND((X20&gt;0),(X$4&gt;0)),(X20/X$4*100),"")</f>
        <v/>
      </c>
      <c r="Z20" s="19"/>
      <c r="AA20" s="4" t="str">
        <f>IF(AND((Z20&gt;0),(Z$4&gt;0)),(Z20/Z$4*100),"")</f>
        <v/>
      </c>
      <c r="AB20" s="19"/>
      <c r="AC20" s="4" t="str">
        <f>IF(AND((AB20&gt;0),(AB$4&gt;0)),(AB20/AB$4*100),"")</f>
        <v/>
      </c>
      <c r="AD20" s="19"/>
      <c r="AE20" s="4" t="str">
        <f t="shared" ref="AE20" si="155">IF(AND((AD20&gt;0),(AD$4&gt;0)),(AD20/AD$4*100),"")</f>
        <v/>
      </c>
      <c r="AF20" s="19"/>
      <c r="AG20" s="4" t="str">
        <f t="shared" ref="AG20" si="156">IF(AND((AF20&gt;0),(AF$4&gt;0)),(AF20/AF$4*100),"")</f>
        <v/>
      </c>
      <c r="AH20" s="19"/>
      <c r="AI20" s="4" t="str">
        <f t="shared" ref="AI20" si="157">IF(AND((AH20&gt;0),(AH$4&gt;0)),(AH20/AH$4*100),"")</f>
        <v/>
      </c>
      <c r="AJ20" s="19"/>
      <c r="AK20" s="4" t="str">
        <f t="shared" ref="AK20" si="158">IF(AND((AJ20&gt;0),(AJ$4&gt;0)),(AJ20/AJ$4*100),"")</f>
        <v/>
      </c>
      <c r="AL20" s="19"/>
      <c r="AM20" s="4" t="str">
        <f t="shared" ref="AM20" si="159">IF(AND((AL20&gt;0),(AL$4&gt;0)),(AL20/AL$4*100),"")</f>
        <v/>
      </c>
      <c r="AN20" s="19"/>
      <c r="AO20" s="4" t="str">
        <f t="shared" ref="AO20" si="160">IF(AND((AN20&gt;0),(AN$4&gt;0)),(AN20/AN$4*100),"")</f>
        <v/>
      </c>
      <c r="AP20" s="19"/>
      <c r="AQ20" s="4" t="str">
        <f t="shared" ref="AQ20" si="161">IF(AND((AP20&gt;0),(AP$4&gt;0)),(AP20/AP$4*100),"")</f>
        <v/>
      </c>
      <c r="AR20" s="19"/>
      <c r="AS20" s="4" t="str">
        <f t="shared" ref="AS20" si="162">IF(AND((AR20&gt;0),(AR$4&gt;0)),(AR20/AR$4*100),"")</f>
        <v/>
      </c>
      <c r="AT20" s="19"/>
      <c r="AU20" s="4" t="str">
        <f t="shared" ref="AU20" si="163">IF(AND((AT20&gt;0),(AT$4&gt;0)),(AT20/AT$4*100),"")</f>
        <v/>
      </c>
      <c r="AV20" s="19"/>
      <c r="AW20" s="4" t="str">
        <f t="shared" ref="AW20" si="164">IF(AND((AV20&gt;0),(AV$4&gt;0)),(AV20/AV$4*100),"")</f>
        <v/>
      </c>
      <c r="AX20" s="19"/>
      <c r="AY20" s="4" t="str">
        <f t="shared" ref="AY20" si="165">IF(AND((AX20&gt;0),(AX$4&gt;0)),(AX20/AX$4*100),"")</f>
        <v/>
      </c>
      <c r="AZ20" s="19"/>
      <c r="BA20" s="4" t="str">
        <f t="shared" ref="BA20" si="166">IF(AND((AZ20&gt;0),(AZ$4&gt;0)),(AZ20/AZ$4*100),"")</f>
        <v/>
      </c>
      <c r="BB20" s="19"/>
      <c r="BC20" s="4" t="str">
        <f t="shared" ref="BC20" si="167">IF(AND((BB20&gt;0),(BB$4&gt;0)),(BB20/BB$4*100),"")</f>
        <v/>
      </c>
      <c r="BD20" s="19"/>
      <c r="BE20" s="4" t="str">
        <f t="shared" ref="BE20" si="168">IF(AND((BD20&gt;0),(BD$4&gt;0)),(BD20/BD$4*100),"")</f>
        <v/>
      </c>
      <c r="BF20" s="19"/>
      <c r="BG20" s="4" t="str">
        <f t="shared" ref="BG20" si="169">IF(AND((BF20&gt;0),(BF$4&gt;0)),(BF20/BF$4*100),"")</f>
        <v/>
      </c>
      <c r="BH20" s="19"/>
      <c r="BI20" s="4" t="str">
        <f t="shared" ref="BI20" si="170">IF(AND((BH20&gt;0),(BH$4&gt;0)),(BH20/BH$4*100),"")</f>
        <v/>
      </c>
      <c r="BK20" s="57" t="s">
        <v>29</v>
      </c>
      <c r="BL20" s="30">
        <f t="shared" si="16"/>
        <v>11</v>
      </c>
      <c r="BM20" s="31">
        <f t="shared" si="17"/>
        <v>11.1</v>
      </c>
      <c r="BN20" s="32" t="str">
        <f t="shared" si="18"/>
        <v>–</v>
      </c>
      <c r="BO20" s="33">
        <f t="shared" si="19"/>
        <v>15.8</v>
      </c>
      <c r="BP20" s="34">
        <f t="shared" si="20"/>
        <v>23.26923076923077</v>
      </c>
      <c r="BQ20" s="35" t="str">
        <f t="shared" si="41"/>
        <v>–</v>
      </c>
      <c r="BR20" s="36">
        <f t="shared" si="21"/>
        <v>32.084309133489455</v>
      </c>
      <c r="BS20" s="37">
        <f t="shared" si="22"/>
        <v>13.399999999999999</v>
      </c>
      <c r="BT20" s="38">
        <f t="shared" si="42"/>
        <v>26.762761853174766</v>
      </c>
      <c r="BU20" s="32">
        <f t="shared" si="23"/>
        <v>1.3535139452550908</v>
      </c>
      <c r="BV20" s="39">
        <f t="shared" si="43"/>
        <v>2.8615875552771857</v>
      </c>
      <c r="BW20" s="32">
        <f t="shared" si="24"/>
        <v>15.8</v>
      </c>
      <c r="BX20" s="35">
        <f t="shared" si="44"/>
        <v>30.919765166340508</v>
      </c>
    </row>
    <row r="21" spans="1:76" ht="16.5" customHeight="1" x14ac:dyDescent="0.2">
      <c r="A21" s="10" t="s">
        <v>30</v>
      </c>
      <c r="B21" s="19">
        <v>3.6</v>
      </c>
      <c r="C21" s="4">
        <f>IF(AND((B21&gt;0),(B$4&gt;0)),(B21/B$4*100),"")</f>
        <v>7.0450097847358117</v>
      </c>
      <c r="D21" s="19"/>
      <c r="E21" s="4" t="str">
        <f>IF(AND((D21&gt;0),(D$4&gt;0)),(D21/D$4*100),"")</f>
        <v/>
      </c>
      <c r="F21" s="19">
        <v>3.4</v>
      </c>
      <c r="G21" s="4">
        <f>IF(AND((F21&gt;0),(F$4&gt;0)),(F21/F$4*100),"")</f>
        <v>6.4638783269961975</v>
      </c>
      <c r="H21" s="19"/>
      <c r="I21" s="4" t="str">
        <f>IF(AND((H21&gt;0),(H$4&gt;0)),(H21/H$4*100),"")</f>
        <v/>
      </c>
      <c r="J21" s="19">
        <v>3</v>
      </c>
      <c r="K21" s="4">
        <f>IF(AND((J21&gt;0),(J$4&gt;0)),(J21/J$4*100),"")</f>
        <v>6.2761506276150625</v>
      </c>
      <c r="L21" s="19"/>
      <c r="M21" s="4" t="str">
        <f>IF(AND((L21&gt;0),(L$4&gt;0)),(L21/L$4*100),"")</f>
        <v/>
      </c>
      <c r="N21" s="19">
        <v>3.6</v>
      </c>
      <c r="O21" s="4">
        <f>IF(AND((N21&gt;0),(N$4&gt;0)),(N21/N$4*100),"")</f>
        <v>5.9602649006622519</v>
      </c>
      <c r="P21" s="19">
        <v>2.7</v>
      </c>
      <c r="Q21" s="4">
        <f>IF(AND((P21&gt;0),(P$4&gt;0)),(P21/P$4*100),"")</f>
        <v>5.1923076923076925</v>
      </c>
      <c r="R21" s="19">
        <v>2.4</v>
      </c>
      <c r="S21" s="4">
        <f>IF(AND((R21&gt;0),(R$4&gt;0)),(R21/R$4*100),"")</f>
        <v>5.4545454545454541</v>
      </c>
      <c r="T21" s="19">
        <v>3.4</v>
      </c>
      <c r="U21" s="4">
        <f>IF(AND((T21&gt;0),(T$4&gt;0)),(T21/T$4*100),"")</f>
        <v>7.9625292740046829</v>
      </c>
      <c r="V21" s="19">
        <v>3.1</v>
      </c>
      <c r="W21" s="4">
        <f>IF(AND((V21&gt;0),(V$4&gt;0)),(V21/V$4*100),"")</f>
        <v>6.7833698030634579</v>
      </c>
      <c r="X21" s="19"/>
      <c r="Y21" s="4" t="str">
        <f>IF(AND((X21&gt;0),(X$4&gt;0)),(X21/X$4*100),"")</f>
        <v/>
      </c>
      <c r="Z21" s="19"/>
      <c r="AA21" s="4" t="str">
        <f>IF(AND((Z21&gt;0),(Z$4&gt;0)),(Z21/Z$4*100),"")</f>
        <v/>
      </c>
      <c r="AB21" s="19"/>
      <c r="AC21" s="4" t="str">
        <f>IF(AND((AB21&gt;0),(AB$4&gt;0)),(AB21/AB$4*100),"")</f>
        <v/>
      </c>
      <c r="AD21" s="19"/>
      <c r="AE21" s="4" t="str">
        <f t="shared" ref="AE21" si="171">IF(AND((AD21&gt;0),(AD$4&gt;0)),(AD21/AD$4*100),"")</f>
        <v/>
      </c>
      <c r="AF21" s="19"/>
      <c r="AG21" s="4" t="str">
        <f t="shared" ref="AG21" si="172">IF(AND((AF21&gt;0),(AF$4&gt;0)),(AF21/AF$4*100),"")</f>
        <v/>
      </c>
      <c r="AH21" s="19"/>
      <c r="AI21" s="4" t="str">
        <f t="shared" ref="AI21" si="173">IF(AND((AH21&gt;0),(AH$4&gt;0)),(AH21/AH$4*100),"")</f>
        <v/>
      </c>
      <c r="AJ21" s="19"/>
      <c r="AK21" s="4" t="str">
        <f t="shared" ref="AK21" si="174">IF(AND((AJ21&gt;0),(AJ$4&gt;0)),(AJ21/AJ$4*100),"")</f>
        <v/>
      </c>
      <c r="AL21" s="19"/>
      <c r="AM21" s="4" t="str">
        <f t="shared" ref="AM21" si="175">IF(AND((AL21&gt;0),(AL$4&gt;0)),(AL21/AL$4*100),"")</f>
        <v/>
      </c>
      <c r="AN21" s="19"/>
      <c r="AO21" s="4" t="str">
        <f t="shared" ref="AO21" si="176">IF(AND((AN21&gt;0),(AN$4&gt;0)),(AN21/AN$4*100),"")</f>
        <v/>
      </c>
      <c r="AP21" s="19"/>
      <c r="AQ21" s="4" t="str">
        <f t="shared" ref="AQ21" si="177">IF(AND((AP21&gt;0),(AP$4&gt;0)),(AP21/AP$4*100),"")</f>
        <v/>
      </c>
      <c r="AR21" s="19"/>
      <c r="AS21" s="4" t="str">
        <f t="shared" ref="AS21" si="178">IF(AND((AR21&gt;0),(AR$4&gt;0)),(AR21/AR$4*100),"")</f>
        <v/>
      </c>
      <c r="AT21" s="19"/>
      <c r="AU21" s="4" t="str">
        <f t="shared" ref="AU21" si="179">IF(AND((AT21&gt;0),(AT$4&gt;0)),(AT21/AT$4*100),"")</f>
        <v/>
      </c>
      <c r="AV21" s="19"/>
      <c r="AW21" s="4" t="str">
        <f t="shared" ref="AW21" si="180">IF(AND((AV21&gt;0),(AV$4&gt;0)),(AV21/AV$4*100),"")</f>
        <v/>
      </c>
      <c r="AX21" s="19"/>
      <c r="AY21" s="4" t="str">
        <f t="shared" ref="AY21" si="181">IF(AND((AX21&gt;0),(AX$4&gt;0)),(AX21/AX$4*100),"")</f>
        <v/>
      </c>
      <c r="AZ21" s="19"/>
      <c r="BA21" s="4" t="str">
        <f t="shared" ref="BA21" si="182">IF(AND((AZ21&gt;0),(AZ$4&gt;0)),(AZ21/AZ$4*100),"")</f>
        <v/>
      </c>
      <c r="BB21" s="19"/>
      <c r="BC21" s="4" t="str">
        <f t="shared" ref="BC21" si="183">IF(AND((BB21&gt;0),(BB$4&gt;0)),(BB21/BB$4*100),"")</f>
        <v/>
      </c>
      <c r="BD21" s="19"/>
      <c r="BE21" s="4" t="str">
        <f t="shared" ref="BE21" si="184">IF(AND((BD21&gt;0),(BD$4&gt;0)),(BD21/BD$4*100),"")</f>
        <v/>
      </c>
      <c r="BF21" s="19"/>
      <c r="BG21" s="4" t="str">
        <f t="shared" ref="BG21" si="185">IF(AND((BF21&gt;0),(BF$4&gt;0)),(BF21/BF$4*100),"")</f>
        <v/>
      </c>
      <c r="BH21" s="19"/>
      <c r="BI21" s="4" t="str">
        <f t="shared" ref="BI21" si="186">IF(AND((BH21&gt;0),(BH$4&gt;0)),(BH21/BH$4*100),"")</f>
        <v/>
      </c>
      <c r="BK21" s="57" t="s">
        <v>30</v>
      </c>
      <c r="BL21" s="30">
        <f t="shared" si="16"/>
        <v>8</v>
      </c>
      <c r="BM21" s="31">
        <f t="shared" si="17"/>
        <v>2.4</v>
      </c>
      <c r="BN21" s="32" t="str">
        <f t="shared" si="18"/>
        <v>–</v>
      </c>
      <c r="BO21" s="33">
        <f t="shared" si="19"/>
        <v>3.6</v>
      </c>
      <c r="BP21" s="34">
        <f t="shared" si="20"/>
        <v>5.1923076923076925</v>
      </c>
      <c r="BQ21" s="35" t="str">
        <f t="shared" si="41"/>
        <v>–</v>
      </c>
      <c r="BR21" s="36">
        <f t="shared" si="21"/>
        <v>7.9625292740046829</v>
      </c>
      <c r="BS21" s="37">
        <f t="shared" si="22"/>
        <v>3.15</v>
      </c>
      <c r="BT21" s="38">
        <f t="shared" si="42"/>
        <v>6.3922569829913263</v>
      </c>
      <c r="BU21" s="32">
        <f t="shared" si="23"/>
        <v>0.43424811867344637</v>
      </c>
      <c r="BV21" s="39">
        <f t="shared" si="43"/>
        <v>0.8919656622793174</v>
      </c>
      <c r="BW21" s="32">
        <f t="shared" si="24"/>
        <v>3.6</v>
      </c>
      <c r="BX21" s="35">
        <f t="shared" si="44"/>
        <v>7.0450097847358117</v>
      </c>
    </row>
    <row r="22" spans="1:76" ht="16.5" customHeight="1" x14ac:dyDescent="0.2">
      <c r="A22" s="10" t="s">
        <v>107</v>
      </c>
      <c r="B22" s="68">
        <f>IF(AND((B21&gt;0),(B20&gt;0)),(B21/B20),"")</f>
        <v>0.22784810126582278</v>
      </c>
      <c r="C22" s="4" t="s">
        <v>3</v>
      </c>
      <c r="D22" s="68" t="str">
        <f>IF(AND((D21&gt;0),(D20&gt;0)),(D21/D20),"")</f>
        <v/>
      </c>
      <c r="E22" s="4" t="s">
        <v>3</v>
      </c>
      <c r="F22" s="68">
        <f>IF(AND((F21&gt;0),(F20&gt;0)),(F21/F20),"")</f>
        <v>0.25</v>
      </c>
      <c r="G22" s="4" t="s">
        <v>3</v>
      </c>
      <c r="H22" s="68" t="str">
        <f>IF(AND((H21&gt;0),(H20&gt;0)),(H21/H20),"")</f>
        <v/>
      </c>
      <c r="I22" s="4" t="s">
        <v>3</v>
      </c>
      <c r="J22" s="68">
        <f>IF(AND((J21&gt;0),(J20&gt;0)),(J21/J20),"")</f>
        <v>0.23076923076923078</v>
      </c>
      <c r="K22" s="4" t="s">
        <v>3</v>
      </c>
      <c r="L22" s="68" t="str">
        <f>IF(AND((L21&gt;0),(L20&gt;0)),(L21/L20),"")</f>
        <v/>
      </c>
      <c r="M22" s="4" t="s">
        <v>3</v>
      </c>
      <c r="N22" s="68">
        <f>IF(AND((N21&gt;0),(N20&gt;0)),(N21/N20),"")</f>
        <v>0.24657534246575344</v>
      </c>
      <c r="O22" s="4" t="s">
        <v>3</v>
      </c>
      <c r="P22" s="68">
        <f>IF(AND((P21&gt;0),(P20&gt;0)),(P21/P20),"")</f>
        <v>0.22314049586776863</v>
      </c>
      <c r="Q22" s="4" t="s">
        <v>3</v>
      </c>
      <c r="R22" s="68">
        <f>IF(AND((R21&gt;0),(R20&gt;0)),(R21/R20),"")</f>
        <v>0.21621621621621623</v>
      </c>
      <c r="S22" s="4" t="s">
        <v>3</v>
      </c>
      <c r="T22" s="68">
        <f>IF(AND((T21&gt;0),(T20&gt;0)),(T21/T20),"")</f>
        <v>0.24817518248175183</v>
      </c>
      <c r="U22" s="4" t="s">
        <v>3</v>
      </c>
      <c r="V22" s="68">
        <f>IF(AND((V21&gt;0),(V20&gt;0)),(V21/V20),"")</f>
        <v>0.26495726495726496</v>
      </c>
      <c r="W22" s="4" t="s">
        <v>3</v>
      </c>
      <c r="X22" s="68" t="str">
        <f>IF(AND((X21&gt;0),(X20&gt;0)),(X21/X20),"")</f>
        <v/>
      </c>
      <c r="Y22" s="4" t="s">
        <v>3</v>
      </c>
      <c r="Z22" s="68" t="str">
        <f>IF(AND((Z21&gt;0),(Z20&gt;0)),(Z21/Z20),"")</f>
        <v/>
      </c>
      <c r="AA22" s="4" t="s">
        <v>3</v>
      </c>
      <c r="AB22" s="68" t="str">
        <f>IF(AND((AB21&gt;0),(AB20&gt;0)),(AB21/AB20),"")</f>
        <v/>
      </c>
      <c r="AC22" s="4" t="s">
        <v>3</v>
      </c>
      <c r="AD22" s="68" t="str">
        <f t="shared" ref="AD22" si="187">IF(AND((AD21&gt;0),(AD20&gt;0)),(AD21/AD20),"")</f>
        <v/>
      </c>
      <c r="AE22" s="4" t="s">
        <v>3</v>
      </c>
      <c r="AF22" s="68" t="str">
        <f t="shared" ref="AF22" si="188">IF(AND((AF21&gt;0),(AF20&gt;0)),(AF21/AF20),"")</f>
        <v/>
      </c>
      <c r="AG22" s="4" t="s">
        <v>3</v>
      </c>
      <c r="AH22" s="68" t="str">
        <f t="shared" ref="AH22" si="189">IF(AND((AH21&gt;0),(AH20&gt;0)),(AH21/AH20),"")</f>
        <v/>
      </c>
      <c r="AI22" s="4" t="s">
        <v>3</v>
      </c>
      <c r="AJ22" s="68" t="str">
        <f t="shared" ref="AJ22" si="190">IF(AND((AJ21&gt;0),(AJ20&gt;0)),(AJ21/AJ20),"")</f>
        <v/>
      </c>
      <c r="AK22" s="4" t="s">
        <v>3</v>
      </c>
      <c r="AL22" s="68" t="str">
        <f t="shared" ref="AL22" si="191">IF(AND((AL21&gt;0),(AL20&gt;0)),(AL21/AL20),"")</f>
        <v/>
      </c>
      <c r="AM22" s="4" t="s">
        <v>3</v>
      </c>
      <c r="AN22" s="68" t="str">
        <f t="shared" ref="AN22" si="192">IF(AND((AN21&gt;0),(AN20&gt;0)),(AN21/AN20),"")</f>
        <v/>
      </c>
      <c r="AO22" s="4" t="s">
        <v>3</v>
      </c>
      <c r="AP22" s="68" t="str">
        <f t="shared" ref="AP22" si="193">IF(AND((AP21&gt;0),(AP20&gt;0)),(AP21/AP20),"")</f>
        <v/>
      </c>
      <c r="AQ22" s="4" t="s">
        <v>3</v>
      </c>
      <c r="AR22" s="68" t="str">
        <f t="shared" ref="AR22" si="194">IF(AND((AR21&gt;0),(AR20&gt;0)),(AR21/AR20),"")</f>
        <v/>
      </c>
      <c r="AS22" s="4" t="s">
        <v>3</v>
      </c>
      <c r="AT22" s="68" t="str">
        <f t="shared" ref="AT22" si="195">IF(AND((AT21&gt;0),(AT20&gt;0)),(AT21/AT20),"")</f>
        <v/>
      </c>
      <c r="AU22" s="4" t="s">
        <v>3</v>
      </c>
      <c r="AV22" s="68" t="str">
        <f t="shared" ref="AV22" si="196">IF(AND((AV21&gt;0),(AV20&gt;0)),(AV21/AV20),"")</f>
        <v/>
      </c>
      <c r="AW22" s="4" t="s">
        <v>3</v>
      </c>
      <c r="AX22" s="68" t="str">
        <f t="shared" ref="AX22" si="197">IF(AND((AX21&gt;0),(AX20&gt;0)),(AX21/AX20),"")</f>
        <v/>
      </c>
      <c r="AY22" s="4" t="s">
        <v>3</v>
      </c>
      <c r="AZ22" s="68" t="str">
        <f t="shared" ref="AZ22" si="198">IF(AND((AZ21&gt;0),(AZ20&gt;0)),(AZ21/AZ20),"")</f>
        <v/>
      </c>
      <c r="BA22" s="4" t="s">
        <v>3</v>
      </c>
      <c r="BB22" s="68" t="str">
        <f t="shared" ref="BB22" si="199">IF(AND((BB21&gt;0),(BB20&gt;0)),(BB21/BB20),"")</f>
        <v/>
      </c>
      <c r="BC22" s="4" t="s">
        <v>3</v>
      </c>
      <c r="BD22" s="68" t="str">
        <f t="shared" ref="BD22" si="200">IF(AND((BD21&gt;0),(BD20&gt;0)),(BD21/BD20),"")</f>
        <v/>
      </c>
      <c r="BE22" s="4" t="s">
        <v>3</v>
      </c>
      <c r="BF22" s="68" t="str">
        <f t="shared" ref="BF22" si="201">IF(AND((BF21&gt;0),(BF20&gt;0)),(BF21/BF20),"")</f>
        <v/>
      </c>
      <c r="BG22" s="4" t="s">
        <v>3</v>
      </c>
      <c r="BH22" s="68" t="str">
        <f t="shared" ref="BH22" si="202">IF(AND((BH21&gt;0),(BH20&gt;0)),(BH21/BH20),"")</f>
        <v/>
      </c>
      <c r="BI22" s="4" t="s">
        <v>3</v>
      </c>
      <c r="BK22" s="57" t="s">
        <v>31</v>
      </c>
      <c r="BL22" s="30">
        <f t="shared" si="16"/>
        <v>8</v>
      </c>
      <c r="BM22" s="40">
        <f t="shared" si="17"/>
        <v>0.21621621621621623</v>
      </c>
      <c r="BN22" s="22" t="str">
        <f t="shared" si="18"/>
        <v>–</v>
      </c>
      <c r="BO22" s="41">
        <f t="shared" si="19"/>
        <v>0.26495726495726496</v>
      </c>
      <c r="BP22" s="24" t="str">
        <f t="shared" si="20"/>
        <v/>
      </c>
      <c r="BQ22" s="6" t="s">
        <v>3</v>
      </c>
      <c r="BR22" s="26" t="str">
        <f t="shared" si="21"/>
        <v/>
      </c>
      <c r="BS22" s="42">
        <f t="shared" si="22"/>
        <v>0.23846022925297605</v>
      </c>
      <c r="BT22" s="28" t="s">
        <v>3</v>
      </c>
      <c r="BU22" s="43">
        <f t="shared" si="23"/>
        <v>1.6461008707886471E-2</v>
      </c>
      <c r="BV22" s="29" t="s">
        <v>3</v>
      </c>
      <c r="BW22" s="43">
        <f t="shared" si="24"/>
        <v>0.22784810126582278</v>
      </c>
      <c r="BX22" s="25" t="s">
        <v>3</v>
      </c>
    </row>
    <row r="23" spans="1:76" ht="16.5" customHeight="1" x14ac:dyDescent="0.2">
      <c r="A23" s="15" t="s">
        <v>104</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16</v>
      </c>
      <c r="BL23" s="30"/>
      <c r="BM23" s="21"/>
      <c r="BN23" s="22"/>
      <c r="BO23" s="23"/>
      <c r="BP23" s="24"/>
      <c r="BQ23" s="25"/>
      <c r="BR23" s="26"/>
      <c r="BS23" s="27"/>
      <c r="BT23" s="28"/>
      <c r="BU23" s="22"/>
      <c r="BV23" s="29"/>
      <c r="BW23" s="22"/>
      <c r="BX23" s="25"/>
    </row>
    <row r="24" spans="1:76" ht="16.5" customHeight="1" x14ac:dyDescent="0.2">
      <c r="A24" s="10" t="s">
        <v>29</v>
      </c>
      <c r="B24" s="19">
        <v>13</v>
      </c>
      <c r="C24" s="4">
        <f>IF(AND((B24&gt;0),(B$4&gt;0)),(B24/B$4*100),"")</f>
        <v>25.440313111545986</v>
      </c>
      <c r="D24" s="19">
        <v>13.1</v>
      </c>
      <c r="E24" s="4">
        <f>IF(AND((D24&gt;0),(D$4&gt;0)),(D24/D$4*100),"")</f>
        <v>27.066115702479337</v>
      </c>
      <c r="F24" s="19">
        <v>13.4</v>
      </c>
      <c r="G24" s="4">
        <f>IF(AND((F24&gt;0),(F$4&gt;0)),(F24/F$4*100),"")</f>
        <v>25.475285171102662</v>
      </c>
      <c r="H24" s="19">
        <v>12.3</v>
      </c>
      <c r="I24" s="4">
        <f>IF(AND((H24&gt;0),(H$4&gt;0)),(H24/H$4*100),"")</f>
        <v>23.518164435946463</v>
      </c>
      <c r="J24" s="19">
        <v>12.1</v>
      </c>
      <c r="K24" s="4">
        <f>IF(AND((J24&gt;0),(J$4&gt;0)),(J24/J$4*100),"")</f>
        <v>25.313807531380757</v>
      </c>
      <c r="L24" s="19">
        <v>11.9</v>
      </c>
      <c r="M24" s="4">
        <f>IF(AND((L24&gt;0),(L$4&gt;0)),(L24/L$4*100),"")</f>
        <v>20.987654320987652</v>
      </c>
      <c r="N24" s="19">
        <v>14.1</v>
      </c>
      <c r="O24" s="4">
        <f>IF(AND((N24&gt;0),(N$4&gt;0)),(N24/N$4*100),"")</f>
        <v>23.344370860927153</v>
      </c>
      <c r="P24" s="19">
        <v>12.2</v>
      </c>
      <c r="Q24" s="4">
        <f>IF(AND((P24&gt;0),(P$4&gt;0)),(P24/P$4*100),"")</f>
        <v>23.46153846153846</v>
      </c>
      <c r="R24" s="19">
        <v>10.4</v>
      </c>
      <c r="S24" s="4">
        <f>IF(AND((R24&gt;0),(R$4&gt;0)),(R24/R$4*100),"")</f>
        <v>23.636363636363637</v>
      </c>
      <c r="T24" s="19">
        <v>10.4</v>
      </c>
      <c r="U24" s="4">
        <f>IF(AND((T24&gt;0),(T$4&gt;0)),(T24/T$4*100),"")</f>
        <v>24.355971896955502</v>
      </c>
      <c r="V24" s="19">
        <v>10.9</v>
      </c>
      <c r="W24" s="4">
        <f>IF(AND((V24&gt;0),(V$4&gt;0)),(V24/V$4*100),"")</f>
        <v>23.851203501094091</v>
      </c>
      <c r="X24" s="19"/>
      <c r="Y24" s="4" t="str">
        <f>IF(AND((X24&gt;0),(X$4&gt;0)),(X24/X$4*100),"")</f>
        <v/>
      </c>
      <c r="Z24" s="19"/>
      <c r="AA24" s="4" t="str">
        <f>IF(AND((Z24&gt;0),(Z$4&gt;0)),(Z24/Z$4*100),"")</f>
        <v/>
      </c>
      <c r="AB24" s="19"/>
      <c r="AC24" s="4" t="str">
        <f>IF(AND((AB24&gt;0),(AB$4&gt;0)),(AB24/AB$4*100),"")</f>
        <v/>
      </c>
      <c r="AD24" s="19"/>
      <c r="AE24" s="4" t="str">
        <f t="shared" ref="AE24" si="203">IF(AND((AD24&gt;0),(AD$4&gt;0)),(AD24/AD$4*100),"")</f>
        <v/>
      </c>
      <c r="AF24" s="19"/>
      <c r="AG24" s="4" t="str">
        <f t="shared" ref="AG24" si="204">IF(AND((AF24&gt;0),(AF$4&gt;0)),(AF24/AF$4*100),"")</f>
        <v/>
      </c>
      <c r="AH24" s="19"/>
      <c r="AI24" s="4" t="str">
        <f t="shared" ref="AI24" si="205">IF(AND((AH24&gt;0),(AH$4&gt;0)),(AH24/AH$4*100),"")</f>
        <v/>
      </c>
      <c r="AJ24" s="19"/>
      <c r="AK24" s="4" t="str">
        <f t="shared" ref="AK24" si="206">IF(AND((AJ24&gt;0),(AJ$4&gt;0)),(AJ24/AJ$4*100),"")</f>
        <v/>
      </c>
      <c r="AL24" s="19"/>
      <c r="AM24" s="4" t="str">
        <f t="shared" ref="AM24" si="207">IF(AND((AL24&gt;0),(AL$4&gt;0)),(AL24/AL$4*100),"")</f>
        <v/>
      </c>
      <c r="AN24" s="19"/>
      <c r="AO24" s="4" t="str">
        <f t="shared" ref="AO24" si="208">IF(AND((AN24&gt;0),(AN$4&gt;0)),(AN24/AN$4*100),"")</f>
        <v/>
      </c>
      <c r="AP24" s="19"/>
      <c r="AQ24" s="4" t="str">
        <f t="shared" ref="AQ24" si="209">IF(AND((AP24&gt;0),(AP$4&gt;0)),(AP24/AP$4*100),"")</f>
        <v/>
      </c>
      <c r="AR24" s="19"/>
      <c r="AS24" s="4" t="str">
        <f t="shared" ref="AS24" si="210">IF(AND((AR24&gt;0),(AR$4&gt;0)),(AR24/AR$4*100),"")</f>
        <v/>
      </c>
      <c r="AT24" s="19"/>
      <c r="AU24" s="4" t="str">
        <f t="shared" ref="AU24" si="211">IF(AND((AT24&gt;0),(AT$4&gt;0)),(AT24/AT$4*100),"")</f>
        <v/>
      </c>
      <c r="AV24" s="19"/>
      <c r="AW24" s="4" t="str">
        <f t="shared" ref="AW24" si="212">IF(AND((AV24&gt;0),(AV$4&gt;0)),(AV24/AV$4*100),"")</f>
        <v/>
      </c>
      <c r="AX24" s="19"/>
      <c r="AY24" s="4" t="str">
        <f t="shared" ref="AY24" si="213">IF(AND((AX24&gt;0),(AX$4&gt;0)),(AX24/AX$4*100),"")</f>
        <v/>
      </c>
      <c r="AZ24" s="19"/>
      <c r="BA24" s="4" t="str">
        <f t="shared" ref="BA24" si="214">IF(AND((AZ24&gt;0),(AZ$4&gt;0)),(AZ24/AZ$4*100),"")</f>
        <v/>
      </c>
      <c r="BB24" s="19"/>
      <c r="BC24" s="4" t="str">
        <f t="shared" ref="BC24" si="215">IF(AND((BB24&gt;0),(BB$4&gt;0)),(BB24/BB$4*100),"")</f>
        <v/>
      </c>
      <c r="BD24" s="19"/>
      <c r="BE24" s="4" t="str">
        <f t="shared" ref="BE24" si="216">IF(AND((BD24&gt;0),(BD$4&gt;0)),(BD24/BD$4*100),"")</f>
        <v/>
      </c>
      <c r="BF24" s="19"/>
      <c r="BG24" s="4" t="str">
        <f t="shared" ref="BG24" si="217">IF(AND((BF24&gt;0),(BF$4&gt;0)),(BF24/BF$4*100),"")</f>
        <v/>
      </c>
      <c r="BH24" s="19"/>
      <c r="BI24" s="4" t="str">
        <f t="shared" ref="BI24" si="218">IF(AND((BH24&gt;0),(BH$4&gt;0)),(BH24/BH$4*100),"")</f>
        <v/>
      </c>
      <c r="BK24" s="57" t="s">
        <v>29</v>
      </c>
      <c r="BL24" s="30">
        <f t="shared" si="16"/>
        <v>11</v>
      </c>
      <c r="BM24" s="31">
        <f t="shared" si="17"/>
        <v>10.4</v>
      </c>
      <c r="BN24" s="32" t="str">
        <f t="shared" si="18"/>
        <v>–</v>
      </c>
      <c r="BO24" s="33">
        <f t="shared" si="19"/>
        <v>14.1</v>
      </c>
      <c r="BP24" s="34">
        <f t="shared" si="20"/>
        <v>20.987654320987652</v>
      </c>
      <c r="BQ24" s="35" t="str">
        <f t="shared" si="41"/>
        <v>–</v>
      </c>
      <c r="BR24" s="36">
        <f t="shared" si="21"/>
        <v>27.066115702479337</v>
      </c>
      <c r="BS24" s="37">
        <f t="shared" si="22"/>
        <v>12.163636363636364</v>
      </c>
      <c r="BT24" s="38">
        <f t="shared" si="42"/>
        <v>24.222798966392876</v>
      </c>
      <c r="BU24" s="32">
        <f t="shared" si="23"/>
        <v>1.215131867142597</v>
      </c>
      <c r="BV24" s="39">
        <f t="shared" si="43"/>
        <v>1.5855396855238</v>
      </c>
      <c r="BW24" s="32">
        <f t="shared" si="24"/>
        <v>13</v>
      </c>
      <c r="BX24" s="35">
        <f t="shared" si="44"/>
        <v>25.440313111545986</v>
      </c>
    </row>
    <row r="25" spans="1:76" ht="16.5" customHeight="1" x14ac:dyDescent="0.2">
      <c r="A25" s="10" t="s">
        <v>30</v>
      </c>
      <c r="B25" s="19"/>
      <c r="C25" s="4" t="str">
        <f>IF(AND((B25&gt;0),(B$4&gt;0)),(B25/B$4*100),"")</f>
        <v/>
      </c>
      <c r="D25" s="19">
        <v>2.8</v>
      </c>
      <c r="E25" s="4">
        <f>IF(AND((D25&gt;0),(D$4&gt;0)),(D25/D$4*100),"")</f>
        <v>5.7851239669421481</v>
      </c>
      <c r="F25" s="19">
        <v>3</v>
      </c>
      <c r="G25" s="4">
        <f>IF(AND((F25&gt;0),(F$4&gt;0)),(F25/F$4*100),"")</f>
        <v>5.7034220532319395</v>
      </c>
      <c r="H25" s="19"/>
      <c r="I25" s="4" t="str">
        <f>IF(AND((H25&gt;0),(H$4&gt;0)),(H25/H$4*100),"")</f>
        <v/>
      </c>
      <c r="J25" s="19"/>
      <c r="K25" s="4" t="str">
        <f>IF(AND((J25&gt;0),(J$4&gt;0)),(J25/J$4*100),"")</f>
        <v/>
      </c>
      <c r="L25" s="19"/>
      <c r="M25" s="4" t="str">
        <f>IF(AND((L25&gt;0),(L$4&gt;0)),(L25/L$4*100),"")</f>
        <v/>
      </c>
      <c r="N25" s="19"/>
      <c r="O25" s="4" t="str">
        <f>IF(AND((N25&gt;0),(N$4&gt;0)),(N25/N$4*100),"")</f>
        <v/>
      </c>
      <c r="P25" s="19">
        <v>2.7</v>
      </c>
      <c r="Q25" s="4">
        <f>IF(AND((P25&gt;0),(P$4&gt;0)),(P25/P$4*100),"")</f>
        <v>5.1923076923076925</v>
      </c>
      <c r="R25" s="19">
        <v>2.6</v>
      </c>
      <c r="S25" s="4">
        <f>IF(AND((R25&gt;0),(R$4&gt;0)),(R25/R$4*100),"")</f>
        <v>5.9090909090909092</v>
      </c>
      <c r="T25" s="19">
        <v>2.8</v>
      </c>
      <c r="U25" s="4">
        <f>IF(AND((T25&gt;0),(T$4&gt;0)),(T25/T$4*100),"")</f>
        <v>6.5573770491803272</v>
      </c>
      <c r="V25" s="19">
        <v>2.6</v>
      </c>
      <c r="W25" s="4">
        <f>IF(AND((V25&gt;0),(V$4&gt;0)),(V25/V$4*100),"")</f>
        <v>5.6892778993435451</v>
      </c>
      <c r="X25" s="19"/>
      <c r="Y25" s="4" t="str">
        <f>IF(AND((X25&gt;0),(X$4&gt;0)),(X25/X$4*100),"")</f>
        <v/>
      </c>
      <c r="Z25" s="19"/>
      <c r="AA25" s="4" t="str">
        <f>IF(AND((Z25&gt;0),(Z$4&gt;0)),(Z25/Z$4*100),"")</f>
        <v/>
      </c>
      <c r="AB25" s="19"/>
      <c r="AC25" s="4" t="str">
        <f>IF(AND((AB25&gt;0),(AB$4&gt;0)),(AB25/AB$4*100),"")</f>
        <v/>
      </c>
      <c r="AD25" s="19"/>
      <c r="AE25" s="4" t="str">
        <f t="shared" ref="AE25" si="219">IF(AND((AD25&gt;0),(AD$4&gt;0)),(AD25/AD$4*100),"")</f>
        <v/>
      </c>
      <c r="AF25" s="19"/>
      <c r="AG25" s="4" t="str">
        <f t="shared" ref="AG25" si="220">IF(AND((AF25&gt;0),(AF$4&gt;0)),(AF25/AF$4*100),"")</f>
        <v/>
      </c>
      <c r="AH25" s="19"/>
      <c r="AI25" s="4" t="str">
        <f t="shared" ref="AI25" si="221">IF(AND((AH25&gt;0),(AH$4&gt;0)),(AH25/AH$4*100),"")</f>
        <v/>
      </c>
      <c r="AJ25" s="19"/>
      <c r="AK25" s="4" t="str">
        <f t="shared" ref="AK25" si="222">IF(AND((AJ25&gt;0),(AJ$4&gt;0)),(AJ25/AJ$4*100),"")</f>
        <v/>
      </c>
      <c r="AL25" s="19"/>
      <c r="AM25" s="4" t="str">
        <f t="shared" ref="AM25" si="223">IF(AND((AL25&gt;0),(AL$4&gt;0)),(AL25/AL$4*100),"")</f>
        <v/>
      </c>
      <c r="AN25" s="19"/>
      <c r="AO25" s="4" t="str">
        <f t="shared" ref="AO25" si="224">IF(AND((AN25&gt;0),(AN$4&gt;0)),(AN25/AN$4*100),"")</f>
        <v/>
      </c>
      <c r="AP25" s="19"/>
      <c r="AQ25" s="4" t="str">
        <f t="shared" ref="AQ25" si="225">IF(AND((AP25&gt;0),(AP$4&gt;0)),(AP25/AP$4*100),"")</f>
        <v/>
      </c>
      <c r="AR25" s="19"/>
      <c r="AS25" s="4" t="str">
        <f t="shared" ref="AS25" si="226">IF(AND((AR25&gt;0),(AR$4&gt;0)),(AR25/AR$4*100),"")</f>
        <v/>
      </c>
      <c r="AT25" s="19"/>
      <c r="AU25" s="4" t="str">
        <f t="shared" ref="AU25" si="227">IF(AND((AT25&gt;0),(AT$4&gt;0)),(AT25/AT$4*100),"")</f>
        <v/>
      </c>
      <c r="AV25" s="19"/>
      <c r="AW25" s="4" t="str">
        <f t="shared" ref="AW25" si="228">IF(AND((AV25&gt;0),(AV$4&gt;0)),(AV25/AV$4*100),"")</f>
        <v/>
      </c>
      <c r="AX25" s="19"/>
      <c r="AY25" s="4" t="str">
        <f t="shared" ref="AY25" si="229">IF(AND((AX25&gt;0),(AX$4&gt;0)),(AX25/AX$4*100),"")</f>
        <v/>
      </c>
      <c r="AZ25" s="19"/>
      <c r="BA25" s="4" t="str">
        <f t="shared" ref="BA25" si="230">IF(AND((AZ25&gt;0),(AZ$4&gt;0)),(AZ25/AZ$4*100),"")</f>
        <v/>
      </c>
      <c r="BB25" s="19"/>
      <c r="BC25" s="4" t="str">
        <f t="shared" ref="BC25" si="231">IF(AND((BB25&gt;0),(BB$4&gt;0)),(BB25/BB$4*100),"")</f>
        <v/>
      </c>
      <c r="BD25" s="19"/>
      <c r="BE25" s="4" t="str">
        <f t="shared" ref="BE25" si="232">IF(AND((BD25&gt;0),(BD$4&gt;0)),(BD25/BD$4*100),"")</f>
        <v/>
      </c>
      <c r="BF25" s="19"/>
      <c r="BG25" s="4" t="str">
        <f t="shared" ref="BG25" si="233">IF(AND((BF25&gt;0),(BF$4&gt;0)),(BF25/BF$4*100),"")</f>
        <v/>
      </c>
      <c r="BH25" s="19"/>
      <c r="BI25" s="4" t="str">
        <f t="shared" ref="BI25" si="234">IF(AND((BH25&gt;0),(BH$4&gt;0)),(BH25/BH$4*100),"")</f>
        <v/>
      </c>
      <c r="BK25" s="57" t="s">
        <v>30</v>
      </c>
      <c r="BL25" s="30">
        <f t="shared" si="16"/>
        <v>6</v>
      </c>
      <c r="BM25" s="31">
        <f t="shared" si="17"/>
        <v>2.6</v>
      </c>
      <c r="BN25" s="32" t="str">
        <f t="shared" si="18"/>
        <v>–</v>
      </c>
      <c r="BO25" s="33">
        <f t="shared" si="19"/>
        <v>3</v>
      </c>
      <c r="BP25" s="34">
        <f t="shared" si="20"/>
        <v>5.1923076923076925</v>
      </c>
      <c r="BQ25" s="35" t="str">
        <f t="shared" si="41"/>
        <v>–</v>
      </c>
      <c r="BR25" s="36">
        <f t="shared" si="21"/>
        <v>6.5573770491803272</v>
      </c>
      <c r="BS25" s="37">
        <f t="shared" si="22"/>
        <v>2.75</v>
      </c>
      <c r="BT25" s="38">
        <f t="shared" si="42"/>
        <v>5.8060999283494281</v>
      </c>
      <c r="BU25" s="32">
        <f t="shared" si="23"/>
        <v>0.15165750888103097</v>
      </c>
      <c r="BV25" s="39">
        <f t="shared" si="43"/>
        <v>0.44190394587055337</v>
      </c>
      <c r="BW25" s="32" t="str">
        <f t="shared" si="24"/>
        <v>?</v>
      </c>
      <c r="BX25" s="35" t="str">
        <f t="shared" si="44"/>
        <v>?</v>
      </c>
    </row>
    <row r="26" spans="1:76" ht="16.5" customHeight="1" x14ac:dyDescent="0.2">
      <c r="A26" s="10" t="s">
        <v>107</v>
      </c>
      <c r="B26" s="68" t="str">
        <f>IF(AND((B25&gt;0),(B24&gt;0)),(B25/B24),"")</f>
        <v/>
      </c>
      <c r="C26" s="4" t="s">
        <v>3</v>
      </c>
      <c r="D26" s="68">
        <f>IF(AND((D25&gt;0),(D24&gt;0)),(D25/D24),"")</f>
        <v>0.21374045801526717</v>
      </c>
      <c r="E26" s="4" t="s">
        <v>3</v>
      </c>
      <c r="F26" s="68">
        <f>IF(AND((F25&gt;0),(F24&gt;0)),(F25/F24),"")</f>
        <v>0.22388059701492538</v>
      </c>
      <c r="G26" s="4" t="s">
        <v>3</v>
      </c>
      <c r="H26" s="68" t="str">
        <f>IF(AND((H25&gt;0),(H24&gt;0)),(H25/H24),"")</f>
        <v/>
      </c>
      <c r="I26" s="4" t="s">
        <v>3</v>
      </c>
      <c r="J26" s="68" t="str">
        <f>IF(AND((J25&gt;0),(J24&gt;0)),(J25/J24),"")</f>
        <v/>
      </c>
      <c r="K26" s="4" t="s">
        <v>3</v>
      </c>
      <c r="L26" s="68" t="str">
        <f>IF(AND((L25&gt;0),(L24&gt;0)),(L25/L24),"")</f>
        <v/>
      </c>
      <c r="M26" s="4" t="s">
        <v>3</v>
      </c>
      <c r="N26" s="68" t="str">
        <f>IF(AND((N25&gt;0),(N24&gt;0)),(N25/N24),"")</f>
        <v/>
      </c>
      <c r="O26" s="4" t="s">
        <v>3</v>
      </c>
      <c r="P26" s="68">
        <f>IF(AND((P25&gt;0),(P24&gt;0)),(P25/P24),"")</f>
        <v>0.22131147540983609</v>
      </c>
      <c r="Q26" s="4" t="s">
        <v>3</v>
      </c>
      <c r="R26" s="68">
        <f>IF(AND((R25&gt;0),(R24&gt;0)),(R25/R24),"")</f>
        <v>0.25</v>
      </c>
      <c r="S26" s="4" t="s">
        <v>3</v>
      </c>
      <c r="T26" s="68">
        <f>IF(AND((T25&gt;0),(T24&gt;0)),(T25/T24),"")</f>
        <v>0.26923076923076922</v>
      </c>
      <c r="U26" s="4" t="s">
        <v>3</v>
      </c>
      <c r="V26" s="68">
        <f>IF(AND((V25&gt;0),(V24&gt;0)),(V25/V24),"")</f>
        <v>0.23853211009174313</v>
      </c>
      <c r="W26" s="4" t="s">
        <v>3</v>
      </c>
      <c r="X26" s="68" t="str">
        <f>IF(AND((X25&gt;0),(X24&gt;0)),(X25/X24),"")</f>
        <v/>
      </c>
      <c r="Y26" s="4" t="s">
        <v>3</v>
      </c>
      <c r="Z26" s="68" t="str">
        <f>IF(AND((Z25&gt;0),(Z24&gt;0)),(Z25/Z24),"")</f>
        <v/>
      </c>
      <c r="AA26" s="4" t="s">
        <v>3</v>
      </c>
      <c r="AB26" s="68" t="str">
        <f>IF(AND((AB25&gt;0),(AB24&gt;0)),(AB25/AB24),"")</f>
        <v/>
      </c>
      <c r="AC26" s="4" t="s">
        <v>3</v>
      </c>
      <c r="AD26" s="68" t="str">
        <f t="shared" ref="AD26" si="235">IF(AND((AD25&gt;0),(AD24&gt;0)),(AD25/AD24),"")</f>
        <v/>
      </c>
      <c r="AE26" s="4" t="s">
        <v>3</v>
      </c>
      <c r="AF26" s="68" t="str">
        <f t="shared" ref="AF26" si="236">IF(AND((AF25&gt;0),(AF24&gt;0)),(AF25/AF24),"")</f>
        <v/>
      </c>
      <c r="AG26" s="4" t="s">
        <v>3</v>
      </c>
      <c r="AH26" s="68" t="str">
        <f t="shared" ref="AH26" si="237">IF(AND((AH25&gt;0),(AH24&gt;0)),(AH25/AH24),"")</f>
        <v/>
      </c>
      <c r="AI26" s="4" t="s">
        <v>3</v>
      </c>
      <c r="AJ26" s="68" t="str">
        <f t="shared" ref="AJ26" si="238">IF(AND((AJ25&gt;0),(AJ24&gt;0)),(AJ25/AJ24),"")</f>
        <v/>
      </c>
      <c r="AK26" s="4" t="s">
        <v>3</v>
      </c>
      <c r="AL26" s="68" t="str">
        <f t="shared" ref="AL26" si="239">IF(AND((AL25&gt;0),(AL24&gt;0)),(AL25/AL24),"")</f>
        <v/>
      </c>
      <c r="AM26" s="4" t="s">
        <v>3</v>
      </c>
      <c r="AN26" s="68" t="str">
        <f t="shared" ref="AN26" si="240">IF(AND((AN25&gt;0),(AN24&gt;0)),(AN25/AN24),"")</f>
        <v/>
      </c>
      <c r="AO26" s="4" t="s">
        <v>3</v>
      </c>
      <c r="AP26" s="68" t="str">
        <f t="shared" ref="AP26" si="241">IF(AND((AP25&gt;0),(AP24&gt;0)),(AP25/AP24),"")</f>
        <v/>
      </c>
      <c r="AQ26" s="4" t="s">
        <v>3</v>
      </c>
      <c r="AR26" s="68" t="str">
        <f t="shared" ref="AR26" si="242">IF(AND((AR25&gt;0),(AR24&gt;0)),(AR25/AR24),"")</f>
        <v/>
      </c>
      <c r="AS26" s="4" t="s">
        <v>3</v>
      </c>
      <c r="AT26" s="68" t="str">
        <f t="shared" ref="AT26" si="243">IF(AND((AT25&gt;0),(AT24&gt;0)),(AT25/AT24),"")</f>
        <v/>
      </c>
      <c r="AU26" s="4" t="s">
        <v>3</v>
      </c>
      <c r="AV26" s="68" t="str">
        <f t="shared" ref="AV26" si="244">IF(AND((AV25&gt;0),(AV24&gt;0)),(AV25/AV24),"")</f>
        <v/>
      </c>
      <c r="AW26" s="4" t="s">
        <v>3</v>
      </c>
      <c r="AX26" s="68" t="str">
        <f t="shared" ref="AX26" si="245">IF(AND((AX25&gt;0),(AX24&gt;0)),(AX25/AX24),"")</f>
        <v/>
      </c>
      <c r="AY26" s="4" t="s">
        <v>3</v>
      </c>
      <c r="AZ26" s="68" t="str">
        <f t="shared" ref="AZ26" si="246">IF(AND((AZ25&gt;0),(AZ24&gt;0)),(AZ25/AZ24),"")</f>
        <v/>
      </c>
      <c r="BA26" s="4" t="s">
        <v>3</v>
      </c>
      <c r="BB26" s="68" t="str">
        <f t="shared" ref="BB26" si="247">IF(AND((BB25&gt;0),(BB24&gt;0)),(BB25/BB24),"")</f>
        <v/>
      </c>
      <c r="BC26" s="4" t="s">
        <v>3</v>
      </c>
      <c r="BD26" s="68" t="str">
        <f t="shared" ref="BD26" si="248">IF(AND((BD25&gt;0),(BD24&gt;0)),(BD25/BD24),"")</f>
        <v/>
      </c>
      <c r="BE26" s="4" t="s">
        <v>3</v>
      </c>
      <c r="BF26" s="68" t="str">
        <f t="shared" ref="BF26" si="249">IF(AND((BF25&gt;0),(BF24&gt;0)),(BF25/BF24),"")</f>
        <v/>
      </c>
      <c r="BG26" s="4" t="s">
        <v>3</v>
      </c>
      <c r="BH26" s="68" t="str">
        <f t="shared" ref="BH26" si="250">IF(AND((BH25&gt;0),(BH24&gt;0)),(BH25/BH24),"")</f>
        <v/>
      </c>
      <c r="BI26" s="4" t="s">
        <v>3</v>
      </c>
      <c r="BK26" s="57" t="s">
        <v>31</v>
      </c>
      <c r="BL26" s="30">
        <f t="shared" si="16"/>
        <v>6</v>
      </c>
      <c r="BM26" s="40">
        <f t="shared" si="17"/>
        <v>0.21374045801526717</v>
      </c>
      <c r="BN26" s="22" t="str">
        <f t="shared" si="18"/>
        <v>–</v>
      </c>
      <c r="BO26" s="41">
        <f t="shared" si="19"/>
        <v>0.26923076923076922</v>
      </c>
      <c r="BP26" s="24" t="str">
        <f t="shared" si="20"/>
        <v/>
      </c>
      <c r="BQ26" s="6" t="s">
        <v>3</v>
      </c>
      <c r="BR26" s="26" t="str">
        <f t="shared" si="21"/>
        <v/>
      </c>
      <c r="BS26" s="42">
        <f t="shared" si="22"/>
        <v>0.23611590162709017</v>
      </c>
      <c r="BT26" s="28" t="s">
        <v>3</v>
      </c>
      <c r="BU26" s="43">
        <f t="shared" si="23"/>
        <v>2.0807378012536525E-2</v>
      </c>
      <c r="BV26" s="29" t="s">
        <v>3</v>
      </c>
      <c r="BW26" s="22" t="str">
        <f t="shared" si="24"/>
        <v>?</v>
      </c>
      <c r="BX26" s="25" t="s">
        <v>3</v>
      </c>
    </row>
    <row r="27" spans="1:76" ht="16.5" customHeight="1" x14ac:dyDescent="0.2">
      <c r="A27" s="15" t="s">
        <v>105</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17</v>
      </c>
      <c r="BL27" s="30"/>
      <c r="BM27" s="21"/>
      <c r="BN27" s="22"/>
      <c r="BO27" s="23"/>
      <c r="BP27" s="24"/>
      <c r="BQ27" s="25"/>
      <c r="BR27" s="26"/>
      <c r="BS27" s="27"/>
      <c r="BT27" s="28"/>
      <c r="BU27" s="22"/>
      <c r="BV27" s="29"/>
      <c r="BW27" s="22"/>
      <c r="BX27" s="25"/>
    </row>
    <row r="28" spans="1:76" ht="16.5" customHeight="1" x14ac:dyDescent="0.2">
      <c r="A28" s="10" t="s">
        <v>29</v>
      </c>
      <c r="B28" s="19">
        <v>13.2</v>
      </c>
      <c r="C28" s="4">
        <f>IF(AND((B28&gt;0),(B$4&gt;0)),(B28/B$4*100),"")</f>
        <v>25.831702544031309</v>
      </c>
      <c r="D28" s="19">
        <v>12.5</v>
      </c>
      <c r="E28" s="4">
        <f>IF(AND((D28&gt;0),(D$4&gt;0)),(D28/D$4*100),"")</f>
        <v>25.826446280991739</v>
      </c>
      <c r="F28" s="19">
        <v>13.2</v>
      </c>
      <c r="G28" s="4">
        <f>IF(AND((F28&gt;0),(F$4&gt;0)),(F28/F$4*100),"")</f>
        <v>25.095057034220531</v>
      </c>
      <c r="H28" s="19">
        <v>12.6</v>
      </c>
      <c r="I28" s="4">
        <f>IF(AND((H28&gt;0),(H$4&gt;0)),(H28/H$4*100),"")</f>
        <v>24.091778202676863</v>
      </c>
      <c r="J28" s="19">
        <v>11.8</v>
      </c>
      <c r="K28" s="4">
        <f>IF(AND((J28&gt;0),(J$4&gt;0)),(J28/J$4*100),"")</f>
        <v>24.68619246861925</v>
      </c>
      <c r="L28" s="19">
        <v>12.6</v>
      </c>
      <c r="M28" s="4">
        <f>IF(AND((L28&gt;0),(L$4&gt;0)),(L28/L$4*100),"")</f>
        <v>22.222222222222221</v>
      </c>
      <c r="N28" s="19">
        <v>13.1</v>
      </c>
      <c r="O28" s="4">
        <f>IF(AND((N28&gt;0),(N$4&gt;0)),(N28/N$4*100),"")</f>
        <v>21.688741721854303</v>
      </c>
      <c r="P28" s="19">
        <v>12</v>
      </c>
      <c r="Q28" s="4">
        <f>IF(AND((P28&gt;0),(P$4&gt;0)),(P28/P$4*100),"")</f>
        <v>23.076923076923077</v>
      </c>
      <c r="R28" s="19">
        <v>11.1</v>
      </c>
      <c r="S28" s="4">
        <f>IF(AND((R28&gt;0),(R$4&gt;0)),(R28/R$4*100),"")</f>
        <v>25.227272727272727</v>
      </c>
      <c r="T28" s="19">
        <v>11.2</v>
      </c>
      <c r="U28" s="4">
        <f>IF(AND((T28&gt;0),(T$4&gt;0)),(T28/T$4*100),"")</f>
        <v>26.229508196721309</v>
      </c>
      <c r="V28" s="19">
        <v>9.9</v>
      </c>
      <c r="W28" s="4">
        <f>IF(AND((V28&gt;0),(V$4&gt;0)),(V28/V$4*100),"")</f>
        <v>21.663019693654267</v>
      </c>
      <c r="X28" s="19"/>
      <c r="Y28" s="4" t="str">
        <f>IF(AND((X28&gt;0),(X$4&gt;0)),(X28/X$4*100),"")</f>
        <v/>
      </c>
      <c r="Z28" s="19"/>
      <c r="AA28" s="4" t="str">
        <f>IF(AND((Z28&gt;0),(Z$4&gt;0)),(Z28/Z$4*100),"")</f>
        <v/>
      </c>
      <c r="AB28" s="19"/>
      <c r="AC28" s="4" t="str">
        <f>IF(AND((AB28&gt;0),(AB$4&gt;0)),(AB28/AB$4*100),"")</f>
        <v/>
      </c>
      <c r="AD28" s="19"/>
      <c r="AE28" s="4" t="str">
        <f t="shared" ref="AE28" si="251">IF(AND((AD28&gt;0),(AD$4&gt;0)),(AD28/AD$4*100),"")</f>
        <v/>
      </c>
      <c r="AF28" s="19"/>
      <c r="AG28" s="4" t="str">
        <f t="shared" ref="AG28" si="252">IF(AND((AF28&gt;0),(AF$4&gt;0)),(AF28/AF$4*100),"")</f>
        <v/>
      </c>
      <c r="AH28" s="19"/>
      <c r="AI28" s="4" t="str">
        <f t="shared" ref="AI28" si="253">IF(AND((AH28&gt;0),(AH$4&gt;0)),(AH28/AH$4*100),"")</f>
        <v/>
      </c>
      <c r="AJ28" s="19"/>
      <c r="AK28" s="4" t="str">
        <f t="shared" ref="AK28" si="254">IF(AND((AJ28&gt;0),(AJ$4&gt;0)),(AJ28/AJ$4*100),"")</f>
        <v/>
      </c>
      <c r="AL28" s="19"/>
      <c r="AM28" s="4" t="str">
        <f t="shared" ref="AM28" si="255">IF(AND((AL28&gt;0),(AL$4&gt;0)),(AL28/AL$4*100),"")</f>
        <v/>
      </c>
      <c r="AN28" s="19"/>
      <c r="AO28" s="4" t="str">
        <f t="shared" ref="AO28" si="256">IF(AND((AN28&gt;0),(AN$4&gt;0)),(AN28/AN$4*100),"")</f>
        <v/>
      </c>
      <c r="AP28" s="19"/>
      <c r="AQ28" s="4" t="str">
        <f t="shared" ref="AQ28" si="257">IF(AND((AP28&gt;0),(AP$4&gt;0)),(AP28/AP$4*100),"")</f>
        <v/>
      </c>
      <c r="AR28" s="19"/>
      <c r="AS28" s="4" t="str">
        <f t="shared" ref="AS28" si="258">IF(AND((AR28&gt;0),(AR$4&gt;0)),(AR28/AR$4*100),"")</f>
        <v/>
      </c>
      <c r="AT28" s="19"/>
      <c r="AU28" s="4" t="str">
        <f t="shared" ref="AU28" si="259">IF(AND((AT28&gt;0),(AT$4&gt;0)),(AT28/AT$4*100),"")</f>
        <v/>
      </c>
      <c r="AV28" s="19"/>
      <c r="AW28" s="4" t="str">
        <f t="shared" ref="AW28" si="260">IF(AND((AV28&gt;0),(AV$4&gt;0)),(AV28/AV$4*100),"")</f>
        <v/>
      </c>
      <c r="AX28" s="19"/>
      <c r="AY28" s="4" t="str">
        <f t="shared" ref="AY28" si="261">IF(AND((AX28&gt;0),(AX$4&gt;0)),(AX28/AX$4*100),"")</f>
        <v/>
      </c>
      <c r="AZ28" s="19"/>
      <c r="BA28" s="4" t="str">
        <f t="shared" ref="BA28" si="262">IF(AND((AZ28&gt;0),(AZ$4&gt;0)),(AZ28/AZ$4*100),"")</f>
        <v/>
      </c>
      <c r="BB28" s="19"/>
      <c r="BC28" s="4" t="str">
        <f t="shared" ref="BC28" si="263">IF(AND((BB28&gt;0),(BB$4&gt;0)),(BB28/BB$4*100),"")</f>
        <v/>
      </c>
      <c r="BD28" s="19"/>
      <c r="BE28" s="4" t="str">
        <f t="shared" ref="BE28" si="264">IF(AND((BD28&gt;0),(BD$4&gt;0)),(BD28/BD$4*100),"")</f>
        <v/>
      </c>
      <c r="BF28" s="19"/>
      <c r="BG28" s="4" t="str">
        <f t="shared" ref="BG28" si="265">IF(AND((BF28&gt;0),(BF$4&gt;0)),(BF28/BF$4*100),"")</f>
        <v/>
      </c>
      <c r="BH28" s="19"/>
      <c r="BI28" s="4" t="str">
        <f t="shared" ref="BI28" si="266">IF(AND((BH28&gt;0),(BH$4&gt;0)),(BH28/BH$4*100),"")</f>
        <v/>
      </c>
      <c r="BK28" s="57" t="s">
        <v>29</v>
      </c>
      <c r="BL28" s="30">
        <f t="shared" si="16"/>
        <v>11</v>
      </c>
      <c r="BM28" s="31">
        <f t="shared" si="17"/>
        <v>9.9</v>
      </c>
      <c r="BN28" s="32" t="str">
        <f t="shared" si="18"/>
        <v>–</v>
      </c>
      <c r="BO28" s="33">
        <f t="shared" si="19"/>
        <v>13.2</v>
      </c>
      <c r="BP28" s="34">
        <f t="shared" si="20"/>
        <v>21.663019693654267</v>
      </c>
      <c r="BQ28" s="35" t="str">
        <f t="shared" si="41"/>
        <v>–</v>
      </c>
      <c r="BR28" s="36">
        <f t="shared" si="21"/>
        <v>26.229508196721309</v>
      </c>
      <c r="BS28" s="37">
        <f t="shared" si="22"/>
        <v>12.109090909090908</v>
      </c>
      <c r="BT28" s="38">
        <f t="shared" si="42"/>
        <v>24.148987651744324</v>
      </c>
      <c r="BU28" s="32">
        <f t="shared" si="23"/>
        <v>1.0406291803082837</v>
      </c>
      <c r="BV28" s="39">
        <f t="shared" si="43"/>
        <v>1.7151724319646053</v>
      </c>
      <c r="BW28" s="32">
        <f t="shared" si="24"/>
        <v>13.2</v>
      </c>
      <c r="BX28" s="35">
        <f t="shared" si="44"/>
        <v>25.831702544031309</v>
      </c>
    </row>
    <row r="29" spans="1:76" ht="16.5" customHeight="1" x14ac:dyDescent="0.2">
      <c r="A29" s="10" t="s">
        <v>30</v>
      </c>
      <c r="B29" s="19"/>
      <c r="C29" s="4" t="str">
        <f>IF(AND((B29&gt;0),(B$4&gt;0)),(B29/B$4*100),"")</f>
        <v/>
      </c>
      <c r="D29" s="19">
        <v>2.8</v>
      </c>
      <c r="E29" s="4">
        <f>IF(AND((D29&gt;0),(D$4&gt;0)),(D29/D$4*100),"")</f>
        <v>5.7851239669421481</v>
      </c>
      <c r="F29" s="19"/>
      <c r="G29" s="4" t="str">
        <f>IF(AND((F29&gt;0),(F$4&gt;0)),(F29/F$4*100),"")</f>
        <v/>
      </c>
      <c r="H29" s="19">
        <v>2.7</v>
      </c>
      <c r="I29" s="4">
        <f>IF(AND((H29&gt;0),(H$4&gt;0)),(H29/H$4*100),"")</f>
        <v>5.1625239005736141</v>
      </c>
      <c r="J29" s="19"/>
      <c r="K29" s="4" t="str">
        <f>IF(AND((J29&gt;0),(J$4&gt;0)),(J29/J$4*100),"")</f>
        <v/>
      </c>
      <c r="L29" s="19">
        <v>2.8</v>
      </c>
      <c r="M29" s="4">
        <f>IF(AND((L29&gt;0),(L$4&gt;0)),(L29/L$4*100),"")</f>
        <v>4.9382716049382713</v>
      </c>
      <c r="N29" s="19">
        <v>3.5</v>
      </c>
      <c r="O29" s="4">
        <f>IF(AND((N29&gt;0),(N$4&gt;0)),(N29/N$4*100),"")</f>
        <v>5.7947019867549674</v>
      </c>
      <c r="P29" s="19"/>
      <c r="Q29" s="4" t="str">
        <f>IF(AND((P29&gt;0),(P$4&gt;0)),(P29/P$4*100),"")</f>
        <v/>
      </c>
      <c r="R29" s="19"/>
      <c r="S29" s="4" t="str">
        <f>IF(AND((R29&gt;0),(R$4&gt;0)),(R29/R$4*100),"")</f>
        <v/>
      </c>
      <c r="T29" s="19">
        <v>2.7</v>
      </c>
      <c r="U29" s="4">
        <f>IF(AND((T29&gt;0),(T$4&gt;0)),(T29/T$4*100),"")</f>
        <v>6.3231850117096018</v>
      </c>
      <c r="V29" s="19">
        <v>2.6</v>
      </c>
      <c r="W29" s="4">
        <f>IF(AND((V29&gt;0),(V$4&gt;0)),(V29/V$4*100),"")</f>
        <v>5.6892778993435451</v>
      </c>
      <c r="X29" s="19"/>
      <c r="Y29" s="4" t="str">
        <f>IF(AND((X29&gt;0),(X$4&gt;0)),(X29/X$4*100),"")</f>
        <v/>
      </c>
      <c r="Z29" s="19"/>
      <c r="AA29" s="4" t="str">
        <f>IF(AND((Z29&gt;0),(Z$4&gt;0)),(Z29/Z$4*100),"")</f>
        <v/>
      </c>
      <c r="AB29" s="19"/>
      <c r="AC29" s="4" t="str">
        <f>IF(AND((AB29&gt;0),(AB$4&gt;0)),(AB29/AB$4*100),"")</f>
        <v/>
      </c>
      <c r="AD29" s="19"/>
      <c r="AE29" s="4" t="str">
        <f t="shared" ref="AE29" si="267">IF(AND((AD29&gt;0),(AD$4&gt;0)),(AD29/AD$4*100),"")</f>
        <v/>
      </c>
      <c r="AF29" s="19"/>
      <c r="AG29" s="4" t="str">
        <f t="shared" ref="AG29" si="268">IF(AND((AF29&gt;0),(AF$4&gt;0)),(AF29/AF$4*100),"")</f>
        <v/>
      </c>
      <c r="AH29" s="19"/>
      <c r="AI29" s="4" t="str">
        <f t="shared" ref="AI29" si="269">IF(AND((AH29&gt;0),(AH$4&gt;0)),(AH29/AH$4*100),"")</f>
        <v/>
      </c>
      <c r="AJ29" s="19"/>
      <c r="AK29" s="4" t="str">
        <f t="shared" ref="AK29" si="270">IF(AND((AJ29&gt;0),(AJ$4&gt;0)),(AJ29/AJ$4*100),"")</f>
        <v/>
      </c>
      <c r="AL29" s="19"/>
      <c r="AM29" s="4" t="str">
        <f t="shared" ref="AM29" si="271">IF(AND((AL29&gt;0),(AL$4&gt;0)),(AL29/AL$4*100),"")</f>
        <v/>
      </c>
      <c r="AN29" s="19"/>
      <c r="AO29" s="4" t="str">
        <f t="shared" ref="AO29" si="272">IF(AND((AN29&gt;0),(AN$4&gt;0)),(AN29/AN$4*100),"")</f>
        <v/>
      </c>
      <c r="AP29" s="19"/>
      <c r="AQ29" s="4" t="str">
        <f t="shared" ref="AQ29" si="273">IF(AND((AP29&gt;0),(AP$4&gt;0)),(AP29/AP$4*100),"")</f>
        <v/>
      </c>
      <c r="AR29" s="19"/>
      <c r="AS29" s="4" t="str">
        <f t="shared" ref="AS29" si="274">IF(AND((AR29&gt;0),(AR$4&gt;0)),(AR29/AR$4*100),"")</f>
        <v/>
      </c>
      <c r="AT29" s="19"/>
      <c r="AU29" s="4" t="str">
        <f t="shared" ref="AU29" si="275">IF(AND((AT29&gt;0),(AT$4&gt;0)),(AT29/AT$4*100),"")</f>
        <v/>
      </c>
      <c r="AV29" s="19"/>
      <c r="AW29" s="4" t="str">
        <f t="shared" ref="AW29" si="276">IF(AND((AV29&gt;0),(AV$4&gt;0)),(AV29/AV$4*100),"")</f>
        <v/>
      </c>
      <c r="AX29" s="19"/>
      <c r="AY29" s="4" t="str">
        <f t="shared" ref="AY29" si="277">IF(AND((AX29&gt;0),(AX$4&gt;0)),(AX29/AX$4*100),"")</f>
        <v/>
      </c>
      <c r="AZ29" s="19"/>
      <c r="BA29" s="4" t="str">
        <f t="shared" ref="BA29" si="278">IF(AND((AZ29&gt;0),(AZ$4&gt;0)),(AZ29/AZ$4*100),"")</f>
        <v/>
      </c>
      <c r="BB29" s="19"/>
      <c r="BC29" s="4" t="str">
        <f t="shared" ref="BC29" si="279">IF(AND((BB29&gt;0),(BB$4&gt;0)),(BB29/BB$4*100),"")</f>
        <v/>
      </c>
      <c r="BD29" s="19"/>
      <c r="BE29" s="4" t="str">
        <f t="shared" ref="BE29" si="280">IF(AND((BD29&gt;0),(BD$4&gt;0)),(BD29/BD$4*100),"")</f>
        <v/>
      </c>
      <c r="BF29" s="19"/>
      <c r="BG29" s="4" t="str">
        <f t="shared" ref="BG29" si="281">IF(AND((BF29&gt;0),(BF$4&gt;0)),(BF29/BF$4*100),"")</f>
        <v/>
      </c>
      <c r="BH29" s="19"/>
      <c r="BI29" s="4" t="str">
        <f t="shared" ref="BI29" si="282">IF(AND((BH29&gt;0),(BH$4&gt;0)),(BH29/BH$4*100),"")</f>
        <v/>
      </c>
      <c r="BK29" s="57" t="s">
        <v>30</v>
      </c>
      <c r="BL29" s="30">
        <f t="shared" si="16"/>
        <v>6</v>
      </c>
      <c r="BM29" s="31">
        <f t="shared" si="17"/>
        <v>2.6</v>
      </c>
      <c r="BN29" s="32" t="str">
        <f t="shared" si="18"/>
        <v>–</v>
      </c>
      <c r="BO29" s="33">
        <f t="shared" si="19"/>
        <v>3.5</v>
      </c>
      <c r="BP29" s="34">
        <f t="shared" si="20"/>
        <v>4.9382716049382713</v>
      </c>
      <c r="BQ29" s="35" t="str">
        <f t="shared" si="41"/>
        <v>–</v>
      </c>
      <c r="BR29" s="36">
        <f t="shared" si="21"/>
        <v>6.3231850117096018</v>
      </c>
      <c r="BS29" s="37">
        <f t="shared" si="22"/>
        <v>2.85</v>
      </c>
      <c r="BT29" s="38">
        <f t="shared" si="42"/>
        <v>5.6155140617103578</v>
      </c>
      <c r="BU29" s="32">
        <f t="shared" si="23"/>
        <v>0.32710854467591932</v>
      </c>
      <c r="BV29" s="39">
        <f t="shared" si="43"/>
        <v>0.49617991514996279</v>
      </c>
      <c r="BW29" s="32" t="str">
        <f t="shared" si="24"/>
        <v>?</v>
      </c>
      <c r="BX29" s="35" t="str">
        <f t="shared" si="44"/>
        <v>?</v>
      </c>
    </row>
    <row r="30" spans="1:76" ht="16.5" customHeight="1" x14ac:dyDescent="0.2">
      <c r="A30" s="10" t="s">
        <v>107</v>
      </c>
      <c r="B30" s="68" t="str">
        <f>IF(AND((B29&gt;0),(B28&gt;0)),(B29/B28),"")</f>
        <v/>
      </c>
      <c r="C30" s="4" t="s">
        <v>3</v>
      </c>
      <c r="D30" s="68">
        <f>IF(AND((D29&gt;0),(D28&gt;0)),(D29/D28),"")</f>
        <v>0.22399999999999998</v>
      </c>
      <c r="E30" s="4" t="s">
        <v>3</v>
      </c>
      <c r="F30" s="68" t="str">
        <f>IF(AND((F29&gt;0),(F28&gt;0)),(F29/F28),"")</f>
        <v/>
      </c>
      <c r="G30" s="4" t="s">
        <v>3</v>
      </c>
      <c r="H30" s="68">
        <f>IF(AND((H29&gt;0),(H28&gt;0)),(H29/H28),"")</f>
        <v>0.2142857142857143</v>
      </c>
      <c r="I30" s="4" t="s">
        <v>3</v>
      </c>
      <c r="J30" s="68" t="str">
        <f>IF(AND((J29&gt;0),(J28&gt;0)),(J29/J28),"")</f>
        <v/>
      </c>
      <c r="K30" s="4" t="s">
        <v>3</v>
      </c>
      <c r="L30" s="68">
        <f>IF(AND((L29&gt;0),(L28&gt;0)),(L29/L28),"")</f>
        <v>0.22222222222222221</v>
      </c>
      <c r="M30" s="4" t="s">
        <v>3</v>
      </c>
      <c r="N30" s="68">
        <f>IF(AND((N29&gt;0),(N28&gt;0)),(N29/N28),"")</f>
        <v>0.26717557251908397</v>
      </c>
      <c r="O30" s="4" t="s">
        <v>3</v>
      </c>
      <c r="P30" s="68" t="str">
        <f>IF(AND((P29&gt;0),(P28&gt;0)),(P29/P28),"")</f>
        <v/>
      </c>
      <c r="Q30" s="4" t="s">
        <v>3</v>
      </c>
      <c r="R30" s="68" t="str">
        <f>IF(AND((R29&gt;0),(R28&gt;0)),(R29/R28),"")</f>
        <v/>
      </c>
      <c r="S30" s="4" t="s">
        <v>3</v>
      </c>
      <c r="T30" s="68">
        <f>IF(AND((T29&gt;0),(T28&gt;0)),(T29/T28),"")</f>
        <v>0.2410714285714286</v>
      </c>
      <c r="U30" s="4" t="s">
        <v>3</v>
      </c>
      <c r="V30" s="68">
        <f>IF(AND((V29&gt;0),(V28&gt;0)),(V29/V28),"")</f>
        <v>0.26262626262626265</v>
      </c>
      <c r="W30" s="4" t="s">
        <v>3</v>
      </c>
      <c r="X30" s="68" t="str">
        <f>IF(AND((X29&gt;0),(X28&gt;0)),(X29/X28),"")</f>
        <v/>
      </c>
      <c r="Y30" s="4" t="s">
        <v>3</v>
      </c>
      <c r="Z30" s="68" t="str">
        <f>IF(AND((Z29&gt;0),(Z28&gt;0)),(Z29/Z28),"")</f>
        <v/>
      </c>
      <c r="AA30" s="4" t="s">
        <v>3</v>
      </c>
      <c r="AB30" s="68" t="str">
        <f>IF(AND((AB29&gt;0),(AB28&gt;0)),(AB29/AB28),"")</f>
        <v/>
      </c>
      <c r="AC30" s="4" t="s">
        <v>3</v>
      </c>
      <c r="AD30" s="68" t="str">
        <f t="shared" ref="AD30" si="283">IF(AND((AD29&gt;0),(AD28&gt;0)),(AD29/AD28),"")</f>
        <v/>
      </c>
      <c r="AE30" s="4" t="s">
        <v>3</v>
      </c>
      <c r="AF30" s="68" t="str">
        <f t="shared" ref="AF30" si="284">IF(AND((AF29&gt;0),(AF28&gt;0)),(AF29/AF28),"")</f>
        <v/>
      </c>
      <c r="AG30" s="4" t="s">
        <v>3</v>
      </c>
      <c r="AH30" s="68" t="str">
        <f t="shared" ref="AH30" si="285">IF(AND((AH29&gt;0),(AH28&gt;0)),(AH29/AH28),"")</f>
        <v/>
      </c>
      <c r="AI30" s="4" t="s">
        <v>3</v>
      </c>
      <c r="AJ30" s="68" t="str">
        <f t="shared" ref="AJ30" si="286">IF(AND((AJ29&gt;0),(AJ28&gt;0)),(AJ29/AJ28),"")</f>
        <v/>
      </c>
      <c r="AK30" s="4" t="s">
        <v>3</v>
      </c>
      <c r="AL30" s="68" t="str">
        <f t="shared" ref="AL30" si="287">IF(AND((AL29&gt;0),(AL28&gt;0)),(AL29/AL28),"")</f>
        <v/>
      </c>
      <c r="AM30" s="4" t="s">
        <v>3</v>
      </c>
      <c r="AN30" s="68" t="str">
        <f t="shared" ref="AN30" si="288">IF(AND((AN29&gt;0),(AN28&gt;0)),(AN29/AN28),"")</f>
        <v/>
      </c>
      <c r="AO30" s="4" t="s">
        <v>3</v>
      </c>
      <c r="AP30" s="68" t="str">
        <f t="shared" ref="AP30" si="289">IF(AND((AP29&gt;0),(AP28&gt;0)),(AP29/AP28),"")</f>
        <v/>
      </c>
      <c r="AQ30" s="4" t="s">
        <v>3</v>
      </c>
      <c r="AR30" s="68" t="str">
        <f t="shared" ref="AR30" si="290">IF(AND((AR29&gt;0),(AR28&gt;0)),(AR29/AR28),"")</f>
        <v/>
      </c>
      <c r="AS30" s="4" t="s">
        <v>3</v>
      </c>
      <c r="AT30" s="68" t="str">
        <f t="shared" ref="AT30" si="291">IF(AND((AT29&gt;0),(AT28&gt;0)),(AT29/AT28),"")</f>
        <v/>
      </c>
      <c r="AU30" s="4" t="s">
        <v>3</v>
      </c>
      <c r="AV30" s="68" t="str">
        <f t="shared" ref="AV30" si="292">IF(AND((AV29&gt;0),(AV28&gt;0)),(AV29/AV28),"")</f>
        <v/>
      </c>
      <c r="AW30" s="4" t="s">
        <v>3</v>
      </c>
      <c r="AX30" s="68" t="str">
        <f t="shared" ref="AX30" si="293">IF(AND((AX29&gt;0),(AX28&gt;0)),(AX29/AX28),"")</f>
        <v/>
      </c>
      <c r="AY30" s="4" t="s">
        <v>3</v>
      </c>
      <c r="AZ30" s="68" t="str">
        <f t="shared" ref="AZ30" si="294">IF(AND((AZ29&gt;0),(AZ28&gt;0)),(AZ29/AZ28),"")</f>
        <v/>
      </c>
      <c r="BA30" s="4" t="s">
        <v>3</v>
      </c>
      <c r="BB30" s="68" t="str">
        <f t="shared" ref="BB30" si="295">IF(AND((BB29&gt;0),(BB28&gt;0)),(BB29/BB28),"")</f>
        <v/>
      </c>
      <c r="BC30" s="4" t="s">
        <v>3</v>
      </c>
      <c r="BD30" s="68" t="str">
        <f t="shared" ref="BD30" si="296">IF(AND((BD29&gt;0),(BD28&gt;0)),(BD29/BD28),"")</f>
        <v/>
      </c>
      <c r="BE30" s="4" t="s">
        <v>3</v>
      </c>
      <c r="BF30" s="68" t="str">
        <f t="shared" ref="BF30" si="297">IF(AND((BF29&gt;0),(BF28&gt;0)),(BF29/BF28),"")</f>
        <v/>
      </c>
      <c r="BG30" s="4" t="s">
        <v>3</v>
      </c>
      <c r="BH30" s="68" t="str">
        <f t="shared" ref="BH30" si="298">IF(AND((BH29&gt;0),(BH28&gt;0)),(BH29/BH28),"")</f>
        <v/>
      </c>
      <c r="BI30" s="4" t="s">
        <v>3</v>
      </c>
      <c r="BK30" s="57" t="s">
        <v>31</v>
      </c>
      <c r="BL30" s="30">
        <f t="shared" si="16"/>
        <v>6</v>
      </c>
      <c r="BM30" s="40">
        <f t="shared" si="17"/>
        <v>0.2142857142857143</v>
      </c>
      <c r="BN30" s="22" t="str">
        <f t="shared" si="18"/>
        <v>–</v>
      </c>
      <c r="BO30" s="41">
        <f t="shared" si="19"/>
        <v>0.26717557251908397</v>
      </c>
      <c r="BP30" s="24" t="str">
        <f t="shared" si="20"/>
        <v/>
      </c>
      <c r="BQ30" s="6" t="s">
        <v>3</v>
      </c>
      <c r="BR30" s="26" t="str">
        <f t="shared" si="21"/>
        <v/>
      </c>
      <c r="BS30" s="42">
        <f t="shared" si="22"/>
        <v>0.23856353337078526</v>
      </c>
      <c r="BT30" s="28" t="s">
        <v>3</v>
      </c>
      <c r="BU30" s="43">
        <f t="shared" si="23"/>
        <v>2.2237359175977522E-2</v>
      </c>
      <c r="BV30" s="29" t="s">
        <v>3</v>
      </c>
      <c r="BW30" s="22" t="str">
        <f t="shared" si="24"/>
        <v>?</v>
      </c>
      <c r="BX30" s="25" t="s">
        <v>3</v>
      </c>
    </row>
    <row r="31" spans="1:76" ht="16.5" customHeight="1" x14ac:dyDescent="0.2">
      <c r="A31" s="15" t="s">
        <v>106</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18</v>
      </c>
      <c r="BL31" s="30"/>
      <c r="BM31" s="21"/>
      <c r="BN31" s="22"/>
      <c r="BO31" s="23"/>
      <c r="BP31" s="24"/>
      <c r="BQ31" s="25"/>
      <c r="BR31" s="26"/>
      <c r="BS31" s="27"/>
      <c r="BT31" s="28"/>
      <c r="BU31" s="22"/>
      <c r="BV31" s="29"/>
      <c r="BW31" s="22"/>
      <c r="BX31" s="25"/>
    </row>
    <row r="32" spans="1:76" ht="16.5" customHeight="1" x14ac:dyDescent="0.2">
      <c r="A32" s="10" t="s">
        <v>29</v>
      </c>
      <c r="B32" s="19">
        <v>16.100000000000001</v>
      </c>
      <c r="C32" s="4">
        <f>IF(AND((B32&gt;0),(B$4&gt;0)),(B32/B$4*100),"")</f>
        <v>31.506849315068497</v>
      </c>
      <c r="D32" s="19">
        <v>16.100000000000001</v>
      </c>
      <c r="E32" s="4">
        <f>IF(AND((D32&gt;0),(D$4&gt;0)),(D32/D$4*100),"")</f>
        <v>33.264462809917362</v>
      </c>
      <c r="F32" s="19">
        <v>16</v>
      </c>
      <c r="G32" s="4">
        <f>IF(AND((F32&gt;0),(F$4&gt;0)),(F32/F$4*100),"")</f>
        <v>30.418250950570343</v>
      </c>
      <c r="H32" s="19">
        <v>14.5</v>
      </c>
      <c r="I32" s="4">
        <f>IF(AND((H32&gt;0),(H$4&gt;0)),(H32/H$4*100),"")</f>
        <v>27.72466539196941</v>
      </c>
      <c r="J32" s="19">
        <v>13.7</v>
      </c>
      <c r="K32" s="4">
        <f>IF(AND((J32&gt;0),(J$4&gt;0)),(J32/J$4*100),"")</f>
        <v>28.661087866108787</v>
      </c>
      <c r="L32" s="19">
        <v>15.3</v>
      </c>
      <c r="M32" s="4">
        <f>IF(AND((L32&gt;0),(L$4&gt;0)),(L32/L$4*100),"")</f>
        <v>26.984126984126984</v>
      </c>
      <c r="N32" s="19">
        <v>14.7</v>
      </c>
      <c r="O32" s="4">
        <f>IF(AND((N32&gt;0),(N$4&gt;0)),(N32/N$4*100),"")</f>
        <v>24.337748344370862</v>
      </c>
      <c r="P32" s="19">
        <v>13.6</v>
      </c>
      <c r="Q32" s="4">
        <f>IF(AND((P32&gt;0),(P$4&gt;0)),(P32/P$4*100),"")</f>
        <v>26.153846153846157</v>
      </c>
      <c r="R32" s="19">
        <v>12.3</v>
      </c>
      <c r="S32" s="4">
        <f>IF(AND((R32&gt;0),(R$4&gt;0)),(R32/R$4*100),"")</f>
        <v>27.954545454545453</v>
      </c>
      <c r="T32" s="19"/>
      <c r="U32" s="4" t="str">
        <f>IF(AND((T32&gt;0),(T$4&gt;0)),(T32/T$4*100),"")</f>
        <v/>
      </c>
      <c r="V32" s="19">
        <v>12.6</v>
      </c>
      <c r="W32" s="4">
        <f>IF(AND((V32&gt;0),(V$4&gt;0)),(V32/V$4*100),"")</f>
        <v>27.571115973741794</v>
      </c>
      <c r="X32" s="19"/>
      <c r="Y32" s="4" t="str">
        <f>IF(AND((X32&gt;0),(X$4&gt;0)),(X32/X$4*100),"")</f>
        <v/>
      </c>
      <c r="Z32" s="19"/>
      <c r="AA32" s="4" t="str">
        <f>IF(AND((Z32&gt;0),(Z$4&gt;0)),(Z32/Z$4*100),"")</f>
        <v/>
      </c>
      <c r="AB32" s="19"/>
      <c r="AC32" s="4" t="str">
        <f>IF(AND((AB32&gt;0),(AB$4&gt;0)),(AB32/AB$4*100),"")</f>
        <v/>
      </c>
      <c r="AD32" s="19"/>
      <c r="AE32" s="4" t="str">
        <f t="shared" ref="AE32" si="299">IF(AND((AD32&gt;0),(AD$4&gt;0)),(AD32/AD$4*100),"")</f>
        <v/>
      </c>
      <c r="AF32" s="19"/>
      <c r="AG32" s="4" t="str">
        <f t="shared" ref="AG32" si="300">IF(AND((AF32&gt;0),(AF$4&gt;0)),(AF32/AF$4*100),"")</f>
        <v/>
      </c>
      <c r="AH32" s="19"/>
      <c r="AI32" s="4" t="str">
        <f t="shared" ref="AI32" si="301">IF(AND((AH32&gt;0),(AH$4&gt;0)),(AH32/AH$4*100),"")</f>
        <v/>
      </c>
      <c r="AJ32" s="19"/>
      <c r="AK32" s="4" t="str">
        <f t="shared" ref="AK32" si="302">IF(AND((AJ32&gt;0),(AJ$4&gt;0)),(AJ32/AJ$4*100),"")</f>
        <v/>
      </c>
      <c r="AL32" s="19"/>
      <c r="AM32" s="4" t="str">
        <f t="shared" ref="AM32" si="303">IF(AND((AL32&gt;0),(AL$4&gt;0)),(AL32/AL$4*100),"")</f>
        <v/>
      </c>
      <c r="AN32" s="19"/>
      <c r="AO32" s="4" t="str">
        <f t="shared" ref="AO32" si="304">IF(AND((AN32&gt;0),(AN$4&gt;0)),(AN32/AN$4*100),"")</f>
        <v/>
      </c>
      <c r="AP32" s="19"/>
      <c r="AQ32" s="4" t="str">
        <f t="shared" ref="AQ32" si="305">IF(AND((AP32&gt;0),(AP$4&gt;0)),(AP32/AP$4*100),"")</f>
        <v/>
      </c>
      <c r="AR32" s="19"/>
      <c r="AS32" s="4" t="str">
        <f t="shared" ref="AS32" si="306">IF(AND((AR32&gt;0),(AR$4&gt;0)),(AR32/AR$4*100),"")</f>
        <v/>
      </c>
      <c r="AT32" s="19"/>
      <c r="AU32" s="4" t="str">
        <f t="shared" ref="AU32" si="307">IF(AND((AT32&gt;0),(AT$4&gt;0)),(AT32/AT$4*100),"")</f>
        <v/>
      </c>
      <c r="AV32" s="19"/>
      <c r="AW32" s="4" t="str">
        <f t="shared" ref="AW32" si="308">IF(AND((AV32&gt;0),(AV$4&gt;0)),(AV32/AV$4*100),"")</f>
        <v/>
      </c>
      <c r="AX32" s="19"/>
      <c r="AY32" s="4" t="str">
        <f t="shared" ref="AY32" si="309">IF(AND((AX32&gt;0),(AX$4&gt;0)),(AX32/AX$4*100),"")</f>
        <v/>
      </c>
      <c r="AZ32" s="19"/>
      <c r="BA32" s="4" t="str">
        <f t="shared" ref="BA32" si="310">IF(AND((AZ32&gt;0),(AZ$4&gt;0)),(AZ32/AZ$4*100),"")</f>
        <v/>
      </c>
      <c r="BB32" s="19"/>
      <c r="BC32" s="4" t="str">
        <f t="shared" ref="BC32" si="311">IF(AND((BB32&gt;0),(BB$4&gt;0)),(BB32/BB$4*100),"")</f>
        <v/>
      </c>
      <c r="BD32" s="19"/>
      <c r="BE32" s="4" t="str">
        <f t="shared" ref="BE32" si="312">IF(AND((BD32&gt;0),(BD$4&gt;0)),(BD32/BD$4*100),"")</f>
        <v/>
      </c>
      <c r="BF32" s="19"/>
      <c r="BG32" s="4" t="str">
        <f t="shared" ref="BG32" si="313">IF(AND((BF32&gt;0),(BF$4&gt;0)),(BF32/BF$4*100),"")</f>
        <v/>
      </c>
      <c r="BH32" s="19"/>
      <c r="BI32" s="4" t="str">
        <f t="shared" ref="BI32" si="314">IF(AND((BH32&gt;0),(BH$4&gt;0)),(BH32/BH$4*100),"")</f>
        <v/>
      </c>
      <c r="BK32" s="57" t="s">
        <v>29</v>
      </c>
      <c r="BL32" s="30">
        <f t="shared" si="16"/>
        <v>10</v>
      </c>
      <c r="BM32" s="31">
        <f t="shared" si="17"/>
        <v>12.3</v>
      </c>
      <c r="BN32" s="32" t="str">
        <f t="shared" si="18"/>
        <v>–</v>
      </c>
      <c r="BO32" s="33">
        <f t="shared" si="19"/>
        <v>16.100000000000001</v>
      </c>
      <c r="BP32" s="34">
        <f t="shared" si="20"/>
        <v>24.337748344370862</v>
      </c>
      <c r="BQ32" s="35" t="str">
        <f t="shared" si="41"/>
        <v>–</v>
      </c>
      <c r="BR32" s="36">
        <f t="shared" si="21"/>
        <v>33.264462809917362</v>
      </c>
      <c r="BS32" s="37">
        <f t="shared" si="22"/>
        <v>14.49</v>
      </c>
      <c r="BT32" s="38">
        <f t="shared" si="42"/>
        <v>28.457669924426561</v>
      </c>
      <c r="BU32" s="32">
        <f t="shared" si="23"/>
        <v>1.4122086720217146</v>
      </c>
      <c r="BV32" s="39">
        <f t="shared" si="43"/>
        <v>2.631372772111146</v>
      </c>
      <c r="BW32" s="32">
        <f t="shared" si="24"/>
        <v>16.100000000000001</v>
      </c>
      <c r="BX32" s="35">
        <f t="shared" si="44"/>
        <v>31.506849315068497</v>
      </c>
    </row>
    <row r="33" spans="1:76" ht="16.5" customHeight="1" x14ac:dyDescent="0.2">
      <c r="A33" s="10" t="s">
        <v>30</v>
      </c>
      <c r="B33" s="19"/>
      <c r="C33" s="4" t="str">
        <f>IF(AND((B33&gt;0),(B$4&gt;0)),(B33/B$4*100),"")</f>
        <v/>
      </c>
      <c r="D33" s="19"/>
      <c r="E33" s="4" t="str">
        <f>IF(AND((D33&gt;0),(D$4&gt;0)),(D33/D$4*100),"")</f>
        <v/>
      </c>
      <c r="F33" s="19">
        <v>3.8</v>
      </c>
      <c r="G33" s="4">
        <f>IF(AND((F33&gt;0),(F$4&gt;0)),(F33/F$4*100),"")</f>
        <v>7.2243346007604554</v>
      </c>
      <c r="H33" s="19">
        <v>4.0999999999999996</v>
      </c>
      <c r="I33" s="4">
        <f>IF(AND((H33&gt;0),(H$4&gt;0)),(H33/H$4*100),"")</f>
        <v>7.8393881453154872</v>
      </c>
      <c r="J33" s="19">
        <v>3.6</v>
      </c>
      <c r="K33" s="4">
        <f>IF(AND((J33&gt;0),(J$4&gt;0)),(J33/J$4*100),"")</f>
        <v>7.5313807531380759</v>
      </c>
      <c r="L33" s="19">
        <v>3.2</v>
      </c>
      <c r="M33" s="4">
        <f>IF(AND((L33&gt;0),(L$4&gt;0)),(L33/L$4*100),"")</f>
        <v>5.6437389770723101</v>
      </c>
      <c r="N33" s="19">
        <v>3.4</v>
      </c>
      <c r="O33" s="4">
        <f>IF(AND((N33&gt;0),(N$4&gt;0)),(N33/N$4*100),"")</f>
        <v>5.629139072847682</v>
      </c>
      <c r="P33" s="19">
        <v>3.2</v>
      </c>
      <c r="Q33" s="4">
        <f>IF(AND((P33&gt;0),(P$4&gt;0)),(P33/P$4*100),"")</f>
        <v>6.1538461538461542</v>
      </c>
      <c r="R33" s="19">
        <v>3</v>
      </c>
      <c r="S33" s="4">
        <f>IF(AND((R33&gt;0),(R$4&gt;0)),(R33/R$4*100),"")</f>
        <v>6.8181818181818175</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 si="315">IF(AND((AD33&gt;0),(AD$4&gt;0)),(AD33/AD$4*100),"")</f>
        <v/>
      </c>
      <c r="AF33" s="19"/>
      <c r="AG33" s="4" t="str">
        <f t="shared" ref="AG33" si="316">IF(AND((AF33&gt;0),(AF$4&gt;0)),(AF33/AF$4*100),"")</f>
        <v/>
      </c>
      <c r="AH33" s="19"/>
      <c r="AI33" s="4" t="str">
        <f t="shared" ref="AI33" si="317">IF(AND((AH33&gt;0),(AH$4&gt;0)),(AH33/AH$4*100),"")</f>
        <v/>
      </c>
      <c r="AJ33" s="19"/>
      <c r="AK33" s="4" t="str">
        <f t="shared" ref="AK33" si="318">IF(AND((AJ33&gt;0),(AJ$4&gt;0)),(AJ33/AJ$4*100),"")</f>
        <v/>
      </c>
      <c r="AL33" s="19"/>
      <c r="AM33" s="4" t="str">
        <f t="shared" ref="AM33" si="319">IF(AND((AL33&gt;0),(AL$4&gt;0)),(AL33/AL$4*100),"")</f>
        <v/>
      </c>
      <c r="AN33" s="19"/>
      <c r="AO33" s="4" t="str">
        <f t="shared" ref="AO33" si="320">IF(AND((AN33&gt;0),(AN$4&gt;0)),(AN33/AN$4*100),"")</f>
        <v/>
      </c>
      <c r="AP33" s="19"/>
      <c r="AQ33" s="4" t="str">
        <f t="shared" ref="AQ33" si="321">IF(AND((AP33&gt;0),(AP$4&gt;0)),(AP33/AP$4*100),"")</f>
        <v/>
      </c>
      <c r="AR33" s="19"/>
      <c r="AS33" s="4" t="str">
        <f t="shared" ref="AS33" si="322">IF(AND((AR33&gt;0),(AR$4&gt;0)),(AR33/AR$4*100),"")</f>
        <v/>
      </c>
      <c r="AT33" s="19"/>
      <c r="AU33" s="4" t="str">
        <f t="shared" ref="AU33" si="323">IF(AND((AT33&gt;0),(AT$4&gt;0)),(AT33/AT$4*100),"")</f>
        <v/>
      </c>
      <c r="AV33" s="19"/>
      <c r="AW33" s="4" t="str">
        <f t="shared" ref="AW33" si="324">IF(AND((AV33&gt;0),(AV$4&gt;0)),(AV33/AV$4*100),"")</f>
        <v/>
      </c>
      <c r="AX33" s="19"/>
      <c r="AY33" s="4" t="str">
        <f t="shared" ref="AY33" si="325">IF(AND((AX33&gt;0),(AX$4&gt;0)),(AX33/AX$4*100),"")</f>
        <v/>
      </c>
      <c r="AZ33" s="19"/>
      <c r="BA33" s="4" t="str">
        <f t="shared" ref="BA33" si="326">IF(AND((AZ33&gt;0),(AZ$4&gt;0)),(AZ33/AZ$4*100),"")</f>
        <v/>
      </c>
      <c r="BB33" s="19"/>
      <c r="BC33" s="4" t="str">
        <f t="shared" ref="BC33" si="327">IF(AND((BB33&gt;0),(BB$4&gt;0)),(BB33/BB$4*100),"")</f>
        <v/>
      </c>
      <c r="BD33" s="19"/>
      <c r="BE33" s="4" t="str">
        <f t="shared" ref="BE33" si="328">IF(AND((BD33&gt;0),(BD$4&gt;0)),(BD33/BD$4*100),"")</f>
        <v/>
      </c>
      <c r="BF33" s="19"/>
      <c r="BG33" s="4" t="str">
        <f t="shared" ref="BG33" si="329">IF(AND((BF33&gt;0),(BF$4&gt;0)),(BF33/BF$4*100),"")</f>
        <v/>
      </c>
      <c r="BH33" s="19"/>
      <c r="BI33" s="4" t="str">
        <f t="shared" ref="BI33" si="330">IF(AND((BH33&gt;0),(BH$4&gt;0)),(BH33/BH$4*100),"")</f>
        <v/>
      </c>
      <c r="BK33" s="57" t="s">
        <v>30</v>
      </c>
      <c r="BL33" s="30">
        <f t="shared" si="16"/>
        <v>7</v>
      </c>
      <c r="BM33" s="31">
        <f t="shared" si="17"/>
        <v>3</v>
      </c>
      <c r="BN33" s="32" t="str">
        <f t="shared" si="18"/>
        <v>–</v>
      </c>
      <c r="BO33" s="33">
        <f t="shared" si="19"/>
        <v>4.0999999999999996</v>
      </c>
      <c r="BP33" s="34">
        <f t="shared" si="20"/>
        <v>5.629139072847682</v>
      </c>
      <c r="BQ33" s="35" t="str">
        <f t="shared" si="41"/>
        <v>–</v>
      </c>
      <c r="BR33" s="36">
        <f t="shared" si="21"/>
        <v>7.8393881453154872</v>
      </c>
      <c r="BS33" s="37">
        <f t="shared" si="22"/>
        <v>3.4714285714285711</v>
      </c>
      <c r="BT33" s="38">
        <f t="shared" si="42"/>
        <v>6.6914299315945698</v>
      </c>
      <c r="BU33" s="32">
        <f t="shared" si="23"/>
        <v>0.38606685826113274</v>
      </c>
      <c r="BV33" s="39">
        <f t="shared" si="43"/>
        <v>0.89800643957381665</v>
      </c>
      <c r="BW33" s="32" t="str">
        <f t="shared" si="24"/>
        <v>?</v>
      </c>
      <c r="BX33" s="35" t="str">
        <f t="shared" si="44"/>
        <v>?</v>
      </c>
    </row>
    <row r="34" spans="1:76" ht="16.5" customHeight="1" thickBot="1" x14ac:dyDescent="0.25">
      <c r="A34" s="10" t="s">
        <v>107</v>
      </c>
      <c r="B34" s="68" t="str">
        <f>IF(AND((B33&gt;0),(B32&gt;0)),(B33/B32),"")</f>
        <v/>
      </c>
      <c r="C34" s="4" t="s">
        <v>3</v>
      </c>
      <c r="D34" s="68" t="str">
        <f>IF(AND((D33&gt;0),(D32&gt;0)),(D33/D32),"")</f>
        <v/>
      </c>
      <c r="E34" s="4" t="s">
        <v>3</v>
      </c>
      <c r="F34" s="68">
        <f>IF(AND((F33&gt;0),(F32&gt;0)),(F33/F32),"")</f>
        <v>0.23749999999999999</v>
      </c>
      <c r="G34" s="4" t="s">
        <v>3</v>
      </c>
      <c r="H34" s="68">
        <f>IF(AND((H33&gt;0),(H32&gt;0)),(H33/H32),"")</f>
        <v>0.28275862068965513</v>
      </c>
      <c r="I34" s="4" t="s">
        <v>3</v>
      </c>
      <c r="J34" s="68">
        <f>IF(AND((J33&gt;0),(J32&gt;0)),(J33/J32),"")</f>
        <v>0.26277372262773724</v>
      </c>
      <c r="K34" s="4" t="s">
        <v>3</v>
      </c>
      <c r="L34" s="68">
        <f>IF(AND((L33&gt;0),(L32&gt;0)),(L33/L32),"")</f>
        <v>0.20915032679738563</v>
      </c>
      <c r="M34" s="4" t="s">
        <v>3</v>
      </c>
      <c r="N34" s="68">
        <f>IF(AND((N33&gt;0),(N32&gt;0)),(N33/N32),"")</f>
        <v>0.23129251700680273</v>
      </c>
      <c r="O34" s="4" t="s">
        <v>3</v>
      </c>
      <c r="P34" s="68">
        <f>IF(AND((P33&gt;0),(P32&gt;0)),(P33/P32),"")</f>
        <v>0.23529411764705885</v>
      </c>
      <c r="Q34" s="4" t="s">
        <v>3</v>
      </c>
      <c r="R34" s="68">
        <f>IF(AND((R33&gt;0),(R32&gt;0)),(R33/R32),"")</f>
        <v>0.24390243902439024</v>
      </c>
      <c r="S34" s="4" t="s">
        <v>3</v>
      </c>
      <c r="T34" s="68" t="str">
        <f>IF(AND((T33&gt;0),(T32&gt;0)),(T33/T32),"")</f>
        <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331">IF(AND((AD33&gt;0),(AD32&gt;0)),(AD33/AD32),"")</f>
        <v/>
      </c>
      <c r="AE34" s="4" t="s">
        <v>3</v>
      </c>
      <c r="AF34" s="68" t="str">
        <f t="shared" ref="AF34" si="332">IF(AND((AF33&gt;0),(AF32&gt;0)),(AF33/AF32),"")</f>
        <v/>
      </c>
      <c r="AG34" s="4" t="s">
        <v>3</v>
      </c>
      <c r="AH34" s="68" t="str">
        <f t="shared" ref="AH34" si="333">IF(AND((AH33&gt;0),(AH32&gt;0)),(AH33/AH32),"")</f>
        <v/>
      </c>
      <c r="AI34" s="4" t="s">
        <v>3</v>
      </c>
      <c r="AJ34" s="68" t="str">
        <f t="shared" ref="AJ34" si="334">IF(AND((AJ33&gt;0),(AJ32&gt;0)),(AJ33/AJ32),"")</f>
        <v/>
      </c>
      <c r="AK34" s="4" t="s">
        <v>3</v>
      </c>
      <c r="AL34" s="68" t="str">
        <f t="shared" ref="AL34" si="335">IF(AND((AL33&gt;0),(AL32&gt;0)),(AL33/AL32),"")</f>
        <v/>
      </c>
      <c r="AM34" s="4" t="s">
        <v>3</v>
      </c>
      <c r="AN34" s="68" t="str">
        <f t="shared" ref="AN34" si="336">IF(AND((AN33&gt;0),(AN32&gt;0)),(AN33/AN32),"")</f>
        <v/>
      </c>
      <c r="AO34" s="4" t="s">
        <v>3</v>
      </c>
      <c r="AP34" s="68" t="str">
        <f t="shared" ref="AP34" si="337">IF(AND((AP33&gt;0),(AP32&gt;0)),(AP33/AP32),"")</f>
        <v/>
      </c>
      <c r="AQ34" s="4" t="s">
        <v>3</v>
      </c>
      <c r="AR34" s="68" t="str">
        <f t="shared" ref="AR34" si="338">IF(AND((AR33&gt;0),(AR32&gt;0)),(AR33/AR32),"")</f>
        <v/>
      </c>
      <c r="AS34" s="4" t="s">
        <v>3</v>
      </c>
      <c r="AT34" s="68" t="str">
        <f t="shared" ref="AT34" si="339">IF(AND((AT33&gt;0),(AT32&gt;0)),(AT33/AT32),"")</f>
        <v/>
      </c>
      <c r="AU34" s="4" t="s">
        <v>3</v>
      </c>
      <c r="AV34" s="68" t="str">
        <f t="shared" ref="AV34" si="340">IF(AND((AV33&gt;0),(AV32&gt;0)),(AV33/AV32),"")</f>
        <v/>
      </c>
      <c r="AW34" s="4" t="s">
        <v>3</v>
      </c>
      <c r="AX34" s="68" t="str">
        <f t="shared" ref="AX34" si="341">IF(AND((AX33&gt;0),(AX32&gt;0)),(AX33/AX32),"")</f>
        <v/>
      </c>
      <c r="AY34" s="4" t="s">
        <v>3</v>
      </c>
      <c r="AZ34" s="68" t="str">
        <f t="shared" ref="AZ34" si="342">IF(AND((AZ33&gt;0),(AZ32&gt;0)),(AZ33/AZ32),"")</f>
        <v/>
      </c>
      <c r="BA34" s="4" t="s">
        <v>3</v>
      </c>
      <c r="BB34" s="68" t="str">
        <f t="shared" ref="BB34" si="343">IF(AND((BB33&gt;0),(BB32&gt;0)),(BB33/BB32),"")</f>
        <v/>
      </c>
      <c r="BC34" s="4" t="s">
        <v>3</v>
      </c>
      <c r="BD34" s="68" t="str">
        <f t="shared" ref="BD34" si="344">IF(AND((BD33&gt;0),(BD32&gt;0)),(BD33/BD32),"")</f>
        <v/>
      </c>
      <c r="BE34" s="4" t="s">
        <v>3</v>
      </c>
      <c r="BF34" s="68" t="str">
        <f t="shared" ref="BF34" si="345">IF(AND((BF33&gt;0),(BF32&gt;0)),(BF33/BF32),"")</f>
        <v/>
      </c>
      <c r="BG34" s="4" t="s">
        <v>3</v>
      </c>
      <c r="BH34" s="68" t="str">
        <f t="shared" ref="BH34" si="346">IF(AND((BH33&gt;0),(BH32&gt;0)),(BH33/BH32),"")</f>
        <v/>
      </c>
      <c r="BI34" s="4" t="s">
        <v>3</v>
      </c>
      <c r="BK34" s="58" t="s">
        <v>31</v>
      </c>
      <c r="BL34" s="44">
        <f t="shared" si="16"/>
        <v>7</v>
      </c>
      <c r="BM34" s="45">
        <f t="shared" si="17"/>
        <v>0.20915032679738563</v>
      </c>
      <c r="BN34" s="46" t="str">
        <f t="shared" si="18"/>
        <v>–</v>
      </c>
      <c r="BO34" s="47">
        <f t="shared" si="19"/>
        <v>0.28275862068965513</v>
      </c>
      <c r="BP34" s="48" t="str">
        <f t="shared" si="20"/>
        <v/>
      </c>
      <c r="BQ34" s="49" t="s">
        <v>3</v>
      </c>
      <c r="BR34" s="50" t="str">
        <f t="shared" si="21"/>
        <v/>
      </c>
      <c r="BS34" s="51">
        <f t="shared" si="22"/>
        <v>0.24323882054186141</v>
      </c>
      <c r="BT34" s="52" t="s">
        <v>3</v>
      </c>
      <c r="BU34" s="53">
        <f t="shared" si="23"/>
        <v>2.361023553438198E-2</v>
      </c>
      <c r="BV34" s="54" t="s">
        <v>3</v>
      </c>
      <c r="BW34" s="46" t="str">
        <f t="shared" si="24"/>
        <v>?</v>
      </c>
      <c r="BX34" s="49" t="s">
        <v>3</v>
      </c>
    </row>
    <row r="35" spans="1:76" s="90" customFormat="1" x14ac:dyDescent="0.2">
      <c r="A35" s="85"/>
      <c r="B35" s="86"/>
      <c r="C35" s="87"/>
      <c r="D35" s="88"/>
      <c r="E35" s="89"/>
      <c r="F35" s="88"/>
      <c r="G35" s="89"/>
      <c r="H35" s="88"/>
      <c r="I35" s="89"/>
      <c r="J35" s="88"/>
      <c r="K35" s="89"/>
      <c r="L35" s="88"/>
      <c r="M35" s="89"/>
      <c r="N35" s="88"/>
      <c r="O35" s="89"/>
      <c r="P35" s="88"/>
      <c r="Q35" s="89"/>
      <c r="R35" s="88"/>
      <c r="S35" s="89"/>
      <c r="T35" s="88"/>
      <c r="U35" s="89"/>
      <c r="V35" s="88"/>
      <c r="W35" s="89"/>
      <c r="X35" s="88"/>
      <c r="Y35" s="89"/>
      <c r="Z35" s="88"/>
      <c r="AA35" s="89"/>
      <c r="AB35" s="88"/>
      <c r="AC35" s="89"/>
      <c r="AD35" s="88"/>
      <c r="AE35" s="89"/>
      <c r="AF35" s="88"/>
      <c r="AG35" s="89"/>
      <c r="AH35" s="88"/>
      <c r="AI35" s="89"/>
      <c r="AJ35" s="88"/>
      <c r="AK35" s="89"/>
      <c r="AL35" s="88"/>
      <c r="AM35" s="89"/>
      <c r="AN35" s="88"/>
      <c r="AO35" s="89"/>
      <c r="AP35" s="88"/>
      <c r="AQ35" s="89"/>
      <c r="AR35" s="88"/>
      <c r="AS35" s="89"/>
      <c r="AT35" s="88"/>
      <c r="AU35" s="89"/>
      <c r="AV35" s="88"/>
      <c r="AW35" s="89"/>
      <c r="AX35" s="88"/>
      <c r="AY35" s="89"/>
      <c r="AZ35" s="88"/>
      <c r="BA35" s="89"/>
      <c r="BB35" s="88"/>
      <c r="BC35" s="89"/>
      <c r="BD35" s="88"/>
      <c r="BE35" s="89"/>
      <c r="BF35" s="88"/>
      <c r="BG35" s="89"/>
      <c r="BH35" s="88"/>
      <c r="BI35" s="89"/>
      <c r="BK35" s="91"/>
      <c r="BL35" s="92"/>
      <c r="BM35" s="93"/>
      <c r="BN35" s="84"/>
      <c r="BO35" s="94"/>
      <c r="BP35" s="95"/>
      <c r="BQ35" s="96"/>
      <c r="BR35" s="97"/>
      <c r="BS35" s="98"/>
      <c r="BT35" s="96"/>
      <c r="BU35" s="98"/>
      <c r="BV35" s="96"/>
      <c r="BW35" s="98"/>
      <c r="BX35"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44" t="s">
        <v>10</v>
      </c>
      <c r="C1" s="144"/>
      <c r="D1" s="144">
        <v>2</v>
      </c>
      <c r="E1" s="144"/>
      <c r="F1" s="144">
        <v>3</v>
      </c>
      <c r="G1" s="144"/>
      <c r="H1" s="144">
        <v>4</v>
      </c>
      <c r="I1" s="144"/>
      <c r="J1" s="144">
        <v>5</v>
      </c>
      <c r="K1" s="144"/>
      <c r="L1" s="144">
        <v>6</v>
      </c>
      <c r="M1" s="144"/>
      <c r="N1" s="144">
        <v>7</v>
      </c>
      <c r="O1" s="144"/>
      <c r="P1" s="144">
        <v>8</v>
      </c>
      <c r="Q1" s="144"/>
      <c r="R1" s="144">
        <v>9</v>
      </c>
      <c r="S1" s="144"/>
      <c r="T1" s="144">
        <v>10</v>
      </c>
      <c r="U1" s="144"/>
      <c r="V1" s="144">
        <v>11</v>
      </c>
      <c r="W1" s="144"/>
      <c r="X1" s="143">
        <v>12</v>
      </c>
      <c r="Y1" s="143"/>
      <c r="Z1" s="143">
        <v>13</v>
      </c>
      <c r="AA1" s="143"/>
      <c r="AB1" s="143">
        <v>14</v>
      </c>
      <c r="AC1" s="143"/>
      <c r="AD1" s="143">
        <v>15</v>
      </c>
      <c r="AE1" s="143"/>
      <c r="AF1" s="143">
        <v>16</v>
      </c>
      <c r="AG1" s="143"/>
      <c r="AH1" s="143">
        <v>17</v>
      </c>
      <c r="AI1" s="143"/>
      <c r="AJ1" s="143">
        <v>18</v>
      </c>
      <c r="AK1" s="143"/>
      <c r="AL1" s="143">
        <v>19</v>
      </c>
      <c r="AM1" s="143"/>
      <c r="AN1" s="143">
        <v>20</v>
      </c>
      <c r="AO1" s="143"/>
      <c r="AP1" s="143">
        <v>21</v>
      </c>
      <c r="AQ1" s="143"/>
      <c r="AR1" s="143">
        <v>22</v>
      </c>
      <c r="AS1" s="143"/>
      <c r="AT1" s="143">
        <v>23</v>
      </c>
      <c r="AU1" s="143"/>
      <c r="AV1" s="143">
        <v>24</v>
      </c>
      <c r="AW1" s="143"/>
      <c r="AX1" s="143">
        <v>25</v>
      </c>
      <c r="AY1" s="143"/>
      <c r="AZ1" s="143">
        <v>26</v>
      </c>
      <c r="BA1" s="143"/>
      <c r="BB1" s="143">
        <v>27</v>
      </c>
      <c r="BC1" s="143"/>
      <c r="BD1" s="143">
        <v>28</v>
      </c>
      <c r="BE1" s="143"/>
      <c r="BF1" s="143">
        <v>29</v>
      </c>
      <c r="BG1" s="143"/>
      <c r="BH1" s="143">
        <v>30</v>
      </c>
      <c r="BI1" s="143"/>
      <c r="BK1" s="139" t="s">
        <v>11</v>
      </c>
      <c r="BL1" s="141" t="s">
        <v>2</v>
      </c>
      <c r="BM1" s="133" t="s">
        <v>12</v>
      </c>
      <c r="BN1" s="133"/>
      <c r="BO1" s="133"/>
      <c r="BP1" s="133"/>
      <c r="BQ1" s="133"/>
      <c r="BR1" s="134"/>
      <c r="BS1" s="133" t="s">
        <v>0</v>
      </c>
      <c r="BT1" s="134"/>
      <c r="BU1" s="133" t="s">
        <v>1</v>
      </c>
      <c r="BV1" s="135"/>
      <c r="BW1" s="133" t="s">
        <v>9</v>
      </c>
      <c r="BX1" s="133"/>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40"/>
      <c r="BL2" s="142"/>
      <c r="BM2" s="136" t="s">
        <v>14</v>
      </c>
      <c r="BN2" s="136"/>
      <c r="BO2" s="136"/>
      <c r="BP2" s="137" t="s">
        <v>46</v>
      </c>
      <c r="BQ2" s="137"/>
      <c r="BR2" s="138"/>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6"/>
      <c r="C49" s="146"/>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L49" s="100">
        <f>COUNT(B49:BI49)</f>
        <v>0</v>
      </c>
      <c r="BM49" s="98"/>
      <c r="BN49" s="98"/>
      <c r="BO49" s="98"/>
      <c r="BP49" s="96"/>
      <c r="BQ49" s="96"/>
      <c r="BR49" s="96"/>
      <c r="BS49" s="147" t="str">
        <f>IF(COUNT(B49:BI49)&gt;0,AVERAGE(B49:BI49),"?")</f>
        <v>?</v>
      </c>
      <c r="BT49" s="147"/>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C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8" sqref="H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7" width="9.140625" style="64"/>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16384" width="9.140625" style="64"/>
  </cols>
  <sheetData>
    <row r="1" spans="1:29" ht="38.25" x14ac:dyDescent="0.2">
      <c r="A1" s="63" t="s">
        <v>63</v>
      </c>
      <c r="B1" s="81" t="s">
        <v>64</v>
      </c>
      <c r="C1" s="67" t="s">
        <v>47</v>
      </c>
      <c r="D1" s="82" t="s">
        <v>4</v>
      </c>
      <c r="E1" s="82" t="s">
        <v>28</v>
      </c>
      <c r="F1" s="82" t="s">
        <v>48</v>
      </c>
      <c r="G1" s="82" t="s">
        <v>49</v>
      </c>
      <c r="H1" s="82" t="s">
        <v>50</v>
      </c>
      <c r="I1" s="82" t="s">
        <v>51</v>
      </c>
      <c r="J1" s="82" t="s">
        <v>52</v>
      </c>
      <c r="K1" s="82" t="s">
        <v>53</v>
      </c>
      <c r="L1" s="82" t="s">
        <v>92</v>
      </c>
      <c r="M1" s="82" t="s">
        <v>5</v>
      </c>
      <c r="N1" s="82" t="s">
        <v>26</v>
      </c>
      <c r="O1" s="82" t="s">
        <v>27</v>
      </c>
      <c r="P1" s="82" t="s">
        <v>6</v>
      </c>
      <c r="Q1" s="82" t="s">
        <v>7</v>
      </c>
      <c r="R1" s="82" t="s">
        <v>65</v>
      </c>
      <c r="S1" s="82" t="s">
        <v>66</v>
      </c>
      <c r="T1" s="82" t="s">
        <v>108</v>
      </c>
      <c r="U1" s="82" t="s">
        <v>67</v>
      </c>
      <c r="V1" s="82" t="s">
        <v>68</v>
      </c>
      <c r="W1" s="82" t="s">
        <v>109</v>
      </c>
      <c r="X1" s="82" t="s">
        <v>69</v>
      </c>
      <c r="Y1" s="82" t="s">
        <v>70</v>
      </c>
      <c r="Z1" s="82" t="s">
        <v>110</v>
      </c>
      <c r="AA1" s="82" t="s">
        <v>71</v>
      </c>
      <c r="AB1" s="82" t="s">
        <v>72</v>
      </c>
      <c r="AC1" s="82" t="s">
        <v>111</v>
      </c>
    </row>
    <row r="2" spans="1:29" ht="25.5" x14ac:dyDescent="0.2">
      <c r="A2" s="127" t="str">
        <f>'general info'!D2</f>
        <v>Echiniscus perarmatus</v>
      </c>
      <c r="B2" s="128" t="str">
        <f>'general info'!D3</f>
        <v>ZA.214+362</v>
      </c>
      <c r="C2" s="101" t="str">
        <f>females!B1</f>
        <v>1 (NEO)</v>
      </c>
      <c r="D2" s="102">
        <f>IF(females!B3&gt;0,females!B3,"")</f>
        <v>236</v>
      </c>
      <c r="E2" s="107">
        <f>IF(females!B4&gt;0,females!B4,"")</f>
        <v>51.1</v>
      </c>
      <c r="F2" s="107">
        <f>IF(females!B6&gt;0,females!B6,"")</f>
        <v>24.1</v>
      </c>
      <c r="G2" s="107">
        <f>IF(females!B7&gt;0,females!B7,"")</f>
        <v>8</v>
      </c>
      <c r="H2" s="107">
        <f>IF(females!B8&gt;0,females!B8,"")</f>
        <v>25</v>
      </c>
      <c r="I2" s="107">
        <f>IF(females!B9&gt;0,females!B9,"")</f>
        <v>7.1</v>
      </c>
      <c r="J2" s="107">
        <f>IF(females!B10&gt;0,females!B10,"")</f>
        <v>42.6</v>
      </c>
      <c r="K2" s="108">
        <f>IF(females!B11&gt;0,females!B11,"")</f>
        <v>0.1805084745762712</v>
      </c>
      <c r="L2" s="107">
        <f>IF(females!B13&gt;0,females!B13,"")</f>
        <v>59.6</v>
      </c>
      <c r="M2" s="107">
        <f>IF(females!B14&gt;0,females!B14,"")</f>
        <v>2.4</v>
      </c>
      <c r="N2" s="107">
        <f>IF(females!B15&gt;0,females!B15,"")</f>
        <v>3.9</v>
      </c>
      <c r="O2" s="107">
        <f>IF(females!B16&gt;0,females!B16,"")</f>
        <v>3</v>
      </c>
      <c r="P2" s="107">
        <f>IF(females!B17&gt;0,females!B17,"")</f>
        <v>3.5</v>
      </c>
      <c r="Q2" s="107">
        <f>IF(females!B18&gt;0,females!B18,"")</f>
        <v>15</v>
      </c>
      <c r="R2" s="107">
        <f>IF(females!B20&gt;0,females!B20,"")</f>
        <v>15.8</v>
      </c>
      <c r="S2" s="107">
        <f>IF(females!B21&gt;0,females!B21,"")</f>
        <v>3.6</v>
      </c>
      <c r="T2" s="108">
        <f>IF(females!B22&gt;0,females!B22,"")</f>
        <v>0.22784810126582278</v>
      </c>
      <c r="U2" s="107">
        <f>IF(females!B24&gt;0,females!B24,"")</f>
        <v>13</v>
      </c>
      <c r="V2" s="107" t="str">
        <f>IF(females!B25&gt;0,females!B25,"")</f>
        <v/>
      </c>
      <c r="W2" s="108" t="str">
        <f>IF(females!B26&gt;0,females!B26,"")</f>
        <v/>
      </c>
      <c r="X2" s="107">
        <f>IF(females!B28&gt;0,females!B28,"")</f>
        <v>13.2</v>
      </c>
      <c r="Y2" s="111" t="str">
        <f>IF(females!B29&gt;0,females!B29,"")</f>
        <v/>
      </c>
      <c r="Z2" s="112" t="str">
        <f>IF(females!B30&gt;0,females!B30,"")</f>
        <v/>
      </c>
      <c r="AA2" s="111">
        <f>IF(females!B32&gt;0,females!B32,"")</f>
        <v>16.100000000000001</v>
      </c>
      <c r="AB2" s="111" t="str">
        <f>IF(females!B33&gt;0,females!B33,"")</f>
        <v/>
      </c>
      <c r="AC2" s="112" t="str">
        <f>IF(females!B34&gt;0,females!B34,"")</f>
        <v/>
      </c>
    </row>
    <row r="3" spans="1:29" ht="25.5" x14ac:dyDescent="0.2">
      <c r="A3" s="63" t="str">
        <f t="shared" ref="A3:B19" si="0">A$2</f>
        <v>Echiniscus perarmatus</v>
      </c>
      <c r="B3" s="79" t="str">
        <f>B$2</f>
        <v>ZA.214+362</v>
      </c>
      <c r="C3" s="101">
        <f>females!D1</f>
        <v>2</v>
      </c>
      <c r="D3" s="102">
        <f>IF(females!D3&gt;0,females!D3,"")</f>
        <v>217</v>
      </c>
      <c r="E3" s="113">
        <f>IF(females!D4&gt;0,females!D4,"")</f>
        <v>48.4</v>
      </c>
      <c r="F3" s="113">
        <f>IF(females!D6&gt;0,females!D6,"")</f>
        <v>20.5</v>
      </c>
      <c r="G3" s="113">
        <f>IF(females!D7&gt;0,females!D7,"")</f>
        <v>8.9</v>
      </c>
      <c r="H3" s="113">
        <f>IF(females!D8&gt;0,females!D8,"")</f>
        <v>21.6</v>
      </c>
      <c r="I3" s="113">
        <f>IF(females!D9&gt;0,females!D9,"")</f>
        <v>6.6</v>
      </c>
      <c r="J3" s="113">
        <f>IF(females!D10&gt;0,females!D10,"")</f>
        <v>37.9</v>
      </c>
      <c r="K3" s="112">
        <f>IF(females!D11&gt;0,females!D11,"")</f>
        <v>0.17465437788018431</v>
      </c>
      <c r="L3" s="113">
        <f>IF(females!D13&gt;0,females!D13,"")</f>
        <v>49.9</v>
      </c>
      <c r="M3" s="113">
        <f>IF(females!D14&gt;0,females!D14,"")</f>
        <v>3.3</v>
      </c>
      <c r="N3" s="113">
        <f>IF(females!D15&gt;0,females!D15,"")</f>
        <v>3.2</v>
      </c>
      <c r="O3" s="113">
        <f>IF(females!D16&gt;0,females!D16,"")</f>
        <v>3</v>
      </c>
      <c r="P3" s="113">
        <f>IF(females!D17&gt;0,females!D17,"")</f>
        <v>3.6</v>
      </c>
      <c r="Q3" s="113">
        <f>IF(females!D18&gt;0,females!D18,"")</f>
        <v>16</v>
      </c>
      <c r="R3" s="113">
        <f>IF(females!D20&gt;0,females!D20,"")</f>
        <v>14.2</v>
      </c>
      <c r="S3" s="113" t="str">
        <f>IF(females!D21&gt;0,females!D21,"")</f>
        <v/>
      </c>
      <c r="T3" s="112" t="str">
        <f>IF(females!D22&gt;0,females!D22,"")</f>
        <v/>
      </c>
      <c r="U3" s="113">
        <f>IF(females!D24&gt;0,females!D24,"")</f>
        <v>13.1</v>
      </c>
      <c r="V3" s="113">
        <f>IF(females!D25&gt;0,females!D25,"")</f>
        <v>2.8</v>
      </c>
      <c r="W3" s="112">
        <f>IF(females!D26&gt;0,females!D26,"")</f>
        <v>0.21374045801526717</v>
      </c>
      <c r="X3" s="113">
        <f>IF(females!D28&gt;0,females!D28,"")</f>
        <v>12.5</v>
      </c>
      <c r="Y3" s="111">
        <f>IF(females!D29&gt;0,females!D29,"")</f>
        <v>2.8</v>
      </c>
      <c r="Z3" s="112">
        <f>IF(females!D30&gt;0,females!D30,"")</f>
        <v>0.22399999999999998</v>
      </c>
      <c r="AA3" s="111">
        <f>IF(females!D32&gt;0,females!D32,"")</f>
        <v>16.100000000000001</v>
      </c>
      <c r="AB3" s="111" t="str">
        <f>IF(females!D33&gt;0,females!D33,"")</f>
        <v/>
      </c>
      <c r="AC3" s="112" t="str">
        <f>IF(females!D34&gt;0,females!D34,"")</f>
        <v/>
      </c>
    </row>
    <row r="4" spans="1:29" ht="25.5" x14ac:dyDescent="0.2">
      <c r="A4" s="63" t="str">
        <f t="shared" si="0"/>
        <v>Echiniscus perarmatus</v>
      </c>
      <c r="B4" s="79" t="str">
        <f t="shared" si="0"/>
        <v>ZA.214+362</v>
      </c>
      <c r="C4" s="101">
        <f>females!F1</f>
        <v>3</v>
      </c>
      <c r="D4" s="102">
        <f>IF(females!F3&gt;0,females!F3,"")</f>
        <v>244</v>
      </c>
      <c r="E4" s="113">
        <f>IF(females!F4&gt;0,females!F4,"")</f>
        <v>52.6</v>
      </c>
      <c r="F4" s="113">
        <f>IF(females!F6&gt;0,females!F6,"")</f>
        <v>22.2</v>
      </c>
      <c r="G4" s="113">
        <f>IF(females!F7&gt;0,females!F7,"")</f>
        <v>8.5</v>
      </c>
      <c r="H4" s="113">
        <f>IF(females!F8&gt;0,females!F8,"")</f>
        <v>23.6</v>
      </c>
      <c r="I4" s="113">
        <f>IF(females!F9&gt;0,females!F9,"")</f>
        <v>6.3</v>
      </c>
      <c r="J4" s="113">
        <f>IF(females!F10&gt;0,females!F10,"")</f>
        <v>45.3</v>
      </c>
      <c r="K4" s="112">
        <f>IF(females!F11&gt;0,females!F11,"")</f>
        <v>0.18565573770491803</v>
      </c>
      <c r="L4" s="113">
        <f>IF(females!F13&gt;0,females!F13,"")</f>
        <v>50.4</v>
      </c>
      <c r="M4" s="113">
        <f>IF(females!F14&gt;0,females!F14,"")</f>
        <v>3.5</v>
      </c>
      <c r="N4" s="113">
        <f>IF(females!F15&gt;0,females!F15,"")</f>
        <v>4.4000000000000004</v>
      </c>
      <c r="O4" s="113">
        <f>IF(females!F16&gt;0,females!F16,"")</f>
        <v>2.9</v>
      </c>
      <c r="P4" s="113">
        <f>IF(females!F17&gt;0,females!F17,"")</f>
        <v>4.5</v>
      </c>
      <c r="Q4" s="113">
        <f>IF(females!F18&gt;0,females!F18,"")</f>
        <v>10</v>
      </c>
      <c r="R4" s="113">
        <f>IF(females!F20&gt;0,females!F20,"")</f>
        <v>13.6</v>
      </c>
      <c r="S4" s="113">
        <f>IF(females!F21&gt;0,females!F21,"")</f>
        <v>3.4</v>
      </c>
      <c r="T4" s="112">
        <f>IF(females!F22&gt;0,females!F22,"")</f>
        <v>0.25</v>
      </c>
      <c r="U4" s="113">
        <f>IF(females!F24&gt;0,females!F24,"")</f>
        <v>13.4</v>
      </c>
      <c r="V4" s="113">
        <f>IF(females!F25&gt;0,females!F25,"")</f>
        <v>3</v>
      </c>
      <c r="W4" s="112">
        <f>IF(females!F26&gt;0,females!F26,"")</f>
        <v>0.22388059701492538</v>
      </c>
      <c r="X4" s="113">
        <f>IF(females!F28&gt;0,females!F28,"")</f>
        <v>13.2</v>
      </c>
      <c r="Y4" s="111" t="str">
        <f>IF(females!F29&gt;0,females!F29,"")</f>
        <v/>
      </c>
      <c r="Z4" s="112" t="str">
        <f>IF(females!F30&gt;0,females!F30,"")</f>
        <v/>
      </c>
      <c r="AA4" s="111">
        <f>IF(females!F32&gt;0,females!F32,"")</f>
        <v>16</v>
      </c>
      <c r="AB4" s="111">
        <f>IF(females!F33&gt;0,females!F33,"")</f>
        <v>3.8</v>
      </c>
      <c r="AC4" s="112">
        <f>IF(females!F34&gt;0,females!F34,"")</f>
        <v>0.23749999999999999</v>
      </c>
    </row>
    <row r="5" spans="1:29" ht="25.5" x14ac:dyDescent="0.2">
      <c r="A5" s="63" t="str">
        <f t="shared" si="0"/>
        <v>Echiniscus perarmatus</v>
      </c>
      <c r="B5" s="79" t="str">
        <f t="shared" si="0"/>
        <v>ZA.214+362</v>
      </c>
      <c r="C5" s="101">
        <f>females!H1</f>
        <v>4</v>
      </c>
      <c r="D5" s="102" t="str">
        <f>IF(females!H3&gt;0,females!H3,"")</f>
        <v/>
      </c>
      <c r="E5" s="113">
        <f>IF(females!H4&gt;0,females!H4,"")</f>
        <v>52.3</v>
      </c>
      <c r="F5" s="113">
        <f>IF(females!H6&gt;0,females!H6,"")</f>
        <v>21.5</v>
      </c>
      <c r="G5" s="113">
        <f>IF(females!H7&gt;0,females!H7,"")</f>
        <v>8.1999999999999993</v>
      </c>
      <c r="H5" s="113">
        <f>IF(females!H8&gt;0,females!H8,"")</f>
        <v>21.9</v>
      </c>
      <c r="I5" s="113" t="str">
        <f>IF(females!H9&gt;0,females!H9,"")</f>
        <v/>
      </c>
      <c r="J5" s="113" t="str">
        <f>IF(females!H10&gt;0,females!H10,"")</f>
        <v/>
      </c>
      <c r="K5" s="112" t="str">
        <f>IF(females!H11&gt;0,females!H11,"")</f>
        <v/>
      </c>
      <c r="L5" s="113">
        <f>IF(females!H13&gt;0,females!H13,"")</f>
        <v>33.6</v>
      </c>
      <c r="M5" s="113">
        <f>IF(females!H14&gt;0,females!H14,"")</f>
        <v>3.2</v>
      </c>
      <c r="N5" s="113">
        <f>IF(females!H15&gt;0,females!H15,"")</f>
        <v>2.7</v>
      </c>
      <c r="O5" s="113" t="str">
        <f>IF(females!H16&gt;0,females!H16,"")</f>
        <v/>
      </c>
      <c r="P5" s="113">
        <f>IF(females!H17&gt;0,females!H17,"")</f>
        <v>4.0999999999999996</v>
      </c>
      <c r="Q5" s="113">
        <f>IF(females!H18&gt;0,females!H18,"")</f>
        <v>13</v>
      </c>
      <c r="R5" s="113">
        <f>IF(females!H20&gt;0,females!H20,"")</f>
        <v>13.8</v>
      </c>
      <c r="S5" s="113" t="str">
        <f>IF(females!H21&gt;0,females!H21,"")</f>
        <v/>
      </c>
      <c r="T5" s="112" t="str">
        <f>IF(females!H22&gt;0,females!H22,"")</f>
        <v/>
      </c>
      <c r="U5" s="113">
        <f>IF(females!H24&gt;0,females!H24,"")</f>
        <v>12.3</v>
      </c>
      <c r="V5" s="113" t="str">
        <f>IF(females!H25&gt;0,females!H25,"")</f>
        <v/>
      </c>
      <c r="W5" s="112" t="str">
        <f>IF(females!H26&gt;0,females!H26,"")</f>
        <v/>
      </c>
      <c r="X5" s="113">
        <f>IF(females!H28&gt;0,females!H28,"")</f>
        <v>12.6</v>
      </c>
      <c r="Y5" s="111">
        <f>IF(females!H29&gt;0,females!H29,"")</f>
        <v>2.7</v>
      </c>
      <c r="Z5" s="112">
        <f>IF(females!H30&gt;0,females!H30,"")</f>
        <v>0.2142857142857143</v>
      </c>
      <c r="AA5" s="111">
        <f>IF(females!H32&gt;0,females!H32,"")</f>
        <v>14.5</v>
      </c>
      <c r="AB5" s="111">
        <f>IF(females!H33&gt;0,females!H33,"")</f>
        <v>4.0999999999999996</v>
      </c>
      <c r="AC5" s="112">
        <f>IF(females!H34&gt;0,females!H34,"")</f>
        <v>0.28275862068965513</v>
      </c>
    </row>
    <row r="6" spans="1:29" ht="25.5" x14ac:dyDescent="0.2">
      <c r="A6" s="63" t="str">
        <f t="shared" si="0"/>
        <v>Echiniscus perarmatus</v>
      </c>
      <c r="B6" s="79" t="str">
        <f t="shared" si="0"/>
        <v>ZA.214+362</v>
      </c>
      <c r="C6" s="101">
        <f>females!J1</f>
        <v>5</v>
      </c>
      <c r="D6" s="102">
        <f>IF(females!J3&gt;0,females!J3,"")</f>
        <v>229</v>
      </c>
      <c r="E6" s="113">
        <f>IF(females!J4&gt;0,females!J4,"")</f>
        <v>47.8</v>
      </c>
      <c r="F6" s="113">
        <f>IF(females!J6&gt;0,females!J6,"")</f>
        <v>21.1</v>
      </c>
      <c r="G6" s="113">
        <f>IF(females!J7&gt;0,females!J7,"")</f>
        <v>8.8000000000000007</v>
      </c>
      <c r="H6" s="113">
        <f>IF(females!J8&gt;0,females!J8,"")</f>
        <v>21.4</v>
      </c>
      <c r="I6" s="113">
        <f>IF(females!J9&gt;0,females!J9,"")</f>
        <v>6.7</v>
      </c>
      <c r="J6" s="113">
        <f>IF(females!J10&gt;0,females!J10,"")</f>
        <v>41.2</v>
      </c>
      <c r="K6" s="112">
        <f>IF(females!J11&gt;0,females!J11,"")</f>
        <v>0.17991266375545853</v>
      </c>
      <c r="L6" s="113">
        <f>IF(females!J13&gt;0,females!J13,"")</f>
        <v>54.4</v>
      </c>
      <c r="M6" s="113">
        <f>IF(females!J14&gt;0,females!J14,"")</f>
        <v>3.3</v>
      </c>
      <c r="N6" s="113">
        <f>IF(females!J15&gt;0,females!J15,"")</f>
        <v>3.6</v>
      </c>
      <c r="O6" s="113">
        <f>IF(females!J16&gt;0,females!J16,"")</f>
        <v>3.2</v>
      </c>
      <c r="P6" s="113">
        <f>IF(females!J17&gt;0,females!J17,"")</f>
        <v>3.9</v>
      </c>
      <c r="Q6" s="113">
        <f>IF(females!J18&gt;0,females!J18,"")</f>
        <v>15</v>
      </c>
      <c r="R6" s="113">
        <f>IF(females!J20&gt;0,females!J20,"")</f>
        <v>13</v>
      </c>
      <c r="S6" s="113">
        <f>IF(females!J21&gt;0,females!J21,"")</f>
        <v>3</v>
      </c>
      <c r="T6" s="112">
        <f>IF(females!J22&gt;0,females!J22,"")</f>
        <v>0.23076923076923078</v>
      </c>
      <c r="U6" s="113">
        <f>IF(females!J24&gt;0,females!J24,"")</f>
        <v>12.1</v>
      </c>
      <c r="V6" s="113" t="str">
        <f>IF(females!J25&gt;0,females!J25,"")</f>
        <v/>
      </c>
      <c r="W6" s="112" t="str">
        <f>IF(females!J26&gt;0,females!J26,"")</f>
        <v/>
      </c>
      <c r="X6" s="113">
        <f>IF(females!J28&gt;0,females!J28,"")</f>
        <v>11.8</v>
      </c>
      <c r="Y6" s="111" t="str">
        <f>IF(females!J29&gt;0,females!J29,"")</f>
        <v/>
      </c>
      <c r="Z6" s="112" t="str">
        <f>IF(females!J30&gt;0,females!J30,"")</f>
        <v/>
      </c>
      <c r="AA6" s="111">
        <f>IF(females!J32&gt;0,females!J32,"")</f>
        <v>13.7</v>
      </c>
      <c r="AB6" s="111">
        <f>IF(females!J33&gt;0,females!J33,"")</f>
        <v>3.6</v>
      </c>
      <c r="AC6" s="112">
        <f>IF(females!J34&gt;0,females!J34,"")</f>
        <v>0.26277372262773724</v>
      </c>
    </row>
    <row r="7" spans="1:29" ht="25.5" x14ac:dyDescent="0.2">
      <c r="A7" s="63" t="str">
        <f t="shared" si="0"/>
        <v>Echiniscus perarmatus</v>
      </c>
      <c r="B7" s="79" t="str">
        <f t="shared" si="0"/>
        <v>ZA.214+362</v>
      </c>
      <c r="C7" s="101">
        <f>females!L1</f>
        <v>6</v>
      </c>
      <c r="D7" s="102">
        <f>IF(females!L3&gt;0,females!L3,"")</f>
        <v>251</v>
      </c>
      <c r="E7" s="113">
        <f>IF(females!L4&gt;0,females!L4,"")</f>
        <v>56.7</v>
      </c>
      <c r="F7" s="113">
        <f>IF(females!L6&gt;0,females!L6,"")</f>
        <v>23.3</v>
      </c>
      <c r="G7" s="113">
        <f>IF(females!L7&gt;0,females!L7,"")</f>
        <v>8.5</v>
      </c>
      <c r="H7" s="113">
        <f>IF(females!L8&gt;0,females!L8,"")</f>
        <v>25.1</v>
      </c>
      <c r="I7" s="113">
        <f>IF(females!L9&gt;0,females!L9,"")</f>
        <v>6</v>
      </c>
      <c r="J7" s="113">
        <f>IF(females!L10&gt;0,females!L10,"")</f>
        <v>46.9</v>
      </c>
      <c r="K7" s="112">
        <f>IF(females!L11&gt;0,females!L11,"")</f>
        <v>0.18685258964143425</v>
      </c>
      <c r="L7" s="113">
        <f>IF(females!L13&gt;0,females!L13,"")</f>
        <v>28.8</v>
      </c>
      <c r="M7" s="113">
        <f>IF(females!L14&gt;0,females!L14,"")</f>
        <v>3.4</v>
      </c>
      <c r="N7" s="113">
        <f>IF(females!L15&gt;0,females!L15,"")</f>
        <v>3.6</v>
      </c>
      <c r="O7" s="113">
        <f>IF(females!L16&gt;0,females!L16,"")</f>
        <v>4</v>
      </c>
      <c r="P7" s="113">
        <f>IF(females!L17&gt;0,females!L17,"")</f>
        <v>3.9</v>
      </c>
      <c r="Q7" s="113">
        <f>IF(females!L18&gt;0,females!L18,"")</f>
        <v>16</v>
      </c>
      <c r="R7" s="113">
        <f>IF(females!L20&gt;0,females!L20,"")</f>
        <v>13.8</v>
      </c>
      <c r="S7" s="113" t="str">
        <f>IF(females!L21&gt;0,females!L21,"")</f>
        <v/>
      </c>
      <c r="T7" s="112" t="str">
        <f>IF(females!L22&gt;0,females!L22,"")</f>
        <v/>
      </c>
      <c r="U7" s="113">
        <f>IF(females!L24&gt;0,females!L24,"")</f>
        <v>11.9</v>
      </c>
      <c r="V7" s="113" t="str">
        <f>IF(females!L25&gt;0,females!L25,"")</f>
        <v/>
      </c>
      <c r="W7" s="112" t="str">
        <f>IF(females!L26&gt;0,females!L26,"")</f>
        <v/>
      </c>
      <c r="X7" s="113">
        <f>IF(females!L28&gt;0,females!L28,"")</f>
        <v>12.6</v>
      </c>
      <c r="Y7" s="111">
        <f>IF(females!L29&gt;0,females!L29,"")</f>
        <v>2.8</v>
      </c>
      <c r="Z7" s="112">
        <f>IF(females!L30&gt;0,females!L30,"")</f>
        <v>0.22222222222222221</v>
      </c>
      <c r="AA7" s="111">
        <f>IF(females!L32&gt;0,females!L32,"")</f>
        <v>15.3</v>
      </c>
      <c r="AB7" s="111">
        <f>IF(females!L33&gt;0,females!L33,"")</f>
        <v>3.2</v>
      </c>
      <c r="AC7" s="112">
        <f>IF(females!L34&gt;0,females!L34,"")</f>
        <v>0.20915032679738563</v>
      </c>
    </row>
    <row r="8" spans="1:29" ht="25.5" x14ac:dyDescent="0.2">
      <c r="A8" s="63" t="str">
        <f t="shared" si="0"/>
        <v>Echiniscus perarmatus</v>
      </c>
      <c r="B8" s="79" t="str">
        <f t="shared" si="0"/>
        <v>ZA.214+362</v>
      </c>
      <c r="C8" s="101">
        <f>females!N1</f>
        <v>7</v>
      </c>
      <c r="D8" s="102">
        <f>IF(females!N3&gt;0,females!N3,"")</f>
        <v>245</v>
      </c>
      <c r="E8" s="113">
        <f>IF(females!N4&gt;0,females!N4,"")</f>
        <v>60.4</v>
      </c>
      <c r="F8" s="113">
        <f>IF(females!N6&gt;0,females!N6,"")</f>
        <v>20.7</v>
      </c>
      <c r="G8" s="113">
        <f>IF(females!N7&gt;0,females!N7,"")</f>
        <v>7.5</v>
      </c>
      <c r="H8" s="113">
        <f>IF(females!N8&gt;0,females!N8,"")</f>
        <v>24.5</v>
      </c>
      <c r="I8" s="113">
        <f>IF(females!N9&gt;0,females!N9,"")</f>
        <v>5.7</v>
      </c>
      <c r="J8" s="113">
        <f>IF(females!N10&gt;0,females!N10,"")</f>
        <v>46</v>
      </c>
      <c r="K8" s="112">
        <f>IF(females!N11&gt;0,females!N11,"")</f>
        <v>0.18775510204081633</v>
      </c>
      <c r="L8" s="113">
        <f>IF(females!N13&gt;0,females!N13,"")</f>
        <v>47</v>
      </c>
      <c r="M8" s="113">
        <f>IF(females!N14&gt;0,females!N14,"")</f>
        <v>3.7</v>
      </c>
      <c r="N8" s="113">
        <f>IF(females!N15&gt;0,females!N15,"")</f>
        <v>3.7</v>
      </c>
      <c r="O8" s="113">
        <f>IF(females!N16&gt;0,females!N16,"")</f>
        <v>3.5</v>
      </c>
      <c r="P8" s="113">
        <f>IF(females!N17&gt;0,females!N17,"")</f>
        <v>4</v>
      </c>
      <c r="Q8" s="113">
        <f>IF(females!N18&gt;0,females!N18,"")</f>
        <v>14</v>
      </c>
      <c r="R8" s="113">
        <f>IF(females!N20&gt;0,females!N20,"")</f>
        <v>14.6</v>
      </c>
      <c r="S8" s="113">
        <f>IF(females!N21&gt;0,females!N21,"")</f>
        <v>3.6</v>
      </c>
      <c r="T8" s="112">
        <f>IF(females!N22&gt;0,females!N22,"")</f>
        <v>0.24657534246575344</v>
      </c>
      <c r="U8" s="113">
        <f>IF(females!N24&gt;0,females!N24,"")</f>
        <v>14.1</v>
      </c>
      <c r="V8" s="113" t="str">
        <f>IF(females!N25&gt;0,females!N25,"")</f>
        <v/>
      </c>
      <c r="W8" s="112" t="str">
        <f>IF(females!N26&gt;0,females!N26,"")</f>
        <v/>
      </c>
      <c r="X8" s="113">
        <f>IF(females!N28&gt;0,females!N28,"")</f>
        <v>13.1</v>
      </c>
      <c r="Y8" s="111">
        <f>IF(females!N29&gt;0,females!N29,"")</f>
        <v>3.5</v>
      </c>
      <c r="Z8" s="112">
        <f>IF(females!N30&gt;0,females!N30,"")</f>
        <v>0.26717557251908397</v>
      </c>
      <c r="AA8" s="111">
        <f>IF(females!N32&gt;0,females!N32,"")</f>
        <v>14.7</v>
      </c>
      <c r="AB8" s="111">
        <f>IF(females!N33&gt;0,females!N33,"")</f>
        <v>3.4</v>
      </c>
      <c r="AC8" s="112">
        <f>IF(females!N34&gt;0,females!N34,"")</f>
        <v>0.23129251700680273</v>
      </c>
    </row>
    <row r="9" spans="1:29" ht="25.5" x14ac:dyDescent="0.2">
      <c r="A9" s="63" t="str">
        <f t="shared" si="0"/>
        <v>Echiniscus perarmatus</v>
      </c>
      <c r="B9" s="79" t="str">
        <f t="shared" si="0"/>
        <v>ZA.214+362</v>
      </c>
      <c r="C9" s="101">
        <f>females!P1</f>
        <v>8</v>
      </c>
      <c r="D9" s="102">
        <f>IF(females!P3&gt;0,females!P3,"")</f>
        <v>207</v>
      </c>
      <c r="E9" s="113">
        <f>IF(females!P4&gt;0,females!P4,"")</f>
        <v>52</v>
      </c>
      <c r="F9" s="113" t="str">
        <f>IF(females!P6&gt;0,females!P6,"")</f>
        <v/>
      </c>
      <c r="G9" s="113">
        <f>IF(females!P7&gt;0,females!P7,"")</f>
        <v>7.2</v>
      </c>
      <c r="H9" s="113">
        <f>IF(females!P8&gt;0,females!P8,"")</f>
        <v>23.4</v>
      </c>
      <c r="I9" s="113" t="str">
        <f>IF(females!P9&gt;0,females!P9,"")</f>
        <v/>
      </c>
      <c r="J9" s="113" t="str">
        <f>IF(females!P10&gt;0,females!P10,"")</f>
        <v/>
      </c>
      <c r="K9" s="112" t="str">
        <f>IF(females!P11&gt;0,females!P11,"")</f>
        <v/>
      </c>
      <c r="L9" s="113">
        <f>IF(females!P13&gt;0,females!P13,"")</f>
        <v>33.9</v>
      </c>
      <c r="M9" s="113">
        <f>IF(females!P14&gt;0,females!P14,"")</f>
        <v>2.2999999999999998</v>
      </c>
      <c r="N9" s="113">
        <f>IF(females!P15&gt;0,females!P15,"")</f>
        <v>2.5</v>
      </c>
      <c r="O9" s="113">
        <f>IF(females!P16&gt;0,females!P16,"")</f>
        <v>2.4</v>
      </c>
      <c r="P9" s="113">
        <f>IF(females!P17&gt;0,females!P17,"")</f>
        <v>3.4</v>
      </c>
      <c r="Q9" s="113">
        <f>IF(females!P18&gt;0,females!P18,"")</f>
        <v>17</v>
      </c>
      <c r="R9" s="113">
        <f>IF(females!P20&gt;0,females!P20,"")</f>
        <v>12.1</v>
      </c>
      <c r="S9" s="113">
        <f>IF(females!P21&gt;0,females!P21,"")</f>
        <v>2.7</v>
      </c>
      <c r="T9" s="112">
        <f>IF(females!P22&gt;0,females!P22,"")</f>
        <v>0.22314049586776863</v>
      </c>
      <c r="U9" s="113">
        <f>IF(females!P24&gt;0,females!P24,"")</f>
        <v>12.2</v>
      </c>
      <c r="V9" s="113">
        <f>IF(females!P25&gt;0,females!P25,"")</f>
        <v>2.7</v>
      </c>
      <c r="W9" s="112">
        <f>IF(females!P26&gt;0,females!P26,"")</f>
        <v>0.22131147540983609</v>
      </c>
      <c r="X9" s="113">
        <f>IF(females!P28&gt;0,females!P28,"")</f>
        <v>12</v>
      </c>
      <c r="Y9" s="111" t="str">
        <f>IF(females!P29&gt;0,females!P29,"")</f>
        <v/>
      </c>
      <c r="Z9" s="112" t="str">
        <f>IF(females!P30&gt;0,females!P30,"")</f>
        <v/>
      </c>
      <c r="AA9" s="111">
        <f>IF(females!P32&gt;0,females!P32,"")</f>
        <v>13.6</v>
      </c>
      <c r="AB9" s="111">
        <f>IF(females!P33&gt;0,females!P33,"")</f>
        <v>3.2</v>
      </c>
      <c r="AC9" s="112">
        <f>IF(females!P34&gt;0,females!P34,"")</f>
        <v>0.23529411764705885</v>
      </c>
    </row>
    <row r="10" spans="1:29" ht="25.5" x14ac:dyDescent="0.2">
      <c r="A10" s="63" t="str">
        <f t="shared" si="0"/>
        <v>Echiniscus perarmatus</v>
      </c>
      <c r="B10" s="79" t="str">
        <f t="shared" si="0"/>
        <v>ZA.214+362</v>
      </c>
      <c r="C10" s="101">
        <f>females!R1</f>
        <v>9</v>
      </c>
      <c r="D10" s="102">
        <f>IF(females!R3&gt;0,females!R3,"")</f>
        <v>196</v>
      </c>
      <c r="E10" s="113">
        <f>IF(females!R4&gt;0,females!R4,"")</f>
        <v>44</v>
      </c>
      <c r="F10" s="113">
        <f>IF(females!R6&gt;0,females!R6,"")</f>
        <v>18.100000000000001</v>
      </c>
      <c r="G10" s="113">
        <f>IF(females!R7&gt;0,females!R7,"")</f>
        <v>6.4</v>
      </c>
      <c r="H10" s="113">
        <f>IF(females!R8&gt;0,females!R8,"")</f>
        <v>21.3</v>
      </c>
      <c r="I10" s="113">
        <f>IF(females!R9&gt;0,females!R9,"")</f>
        <v>5.4</v>
      </c>
      <c r="J10" s="113">
        <f>IF(females!R10&gt;0,females!R10,"")</f>
        <v>42.6</v>
      </c>
      <c r="K10" s="112">
        <f>IF(females!R11&gt;0,females!R11,"")</f>
        <v>0.2173469387755102</v>
      </c>
      <c r="L10" s="113">
        <f>IF(females!R13&gt;0,females!R13,"")</f>
        <v>26.5</v>
      </c>
      <c r="M10" s="113">
        <f>IF(females!R14&gt;0,females!R14,"")</f>
        <v>2.2999999999999998</v>
      </c>
      <c r="N10" s="113">
        <f>IF(females!R15&gt;0,females!R15,"")</f>
        <v>2.5</v>
      </c>
      <c r="O10" s="113">
        <f>IF(females!R16&gt;0,females!R16,"")</f>
        <v>2.4</v>
      </c>
      <c r="P10" s="113">
        <f>IF(females!R17&gt;0,females!R17,"")</f>
        <v>3.4</v>
      </c>
      <c r="Q10" s="113">
        <f>IF(females!R18&gt;0,females!R18,"")</f>
        <v>11</v>
      </c>
      <c r="R10" s="113">
        <f>IF(females!R20&gt;0,females!R20,"")</f>
        <v>11.1</v>
      </c>
      <c r="S10" s="113">
        <f>IF(females!R21&gt;0,females!R21,"")</f>
        <v>2.4</v>
      </c>
      <c r="T10" s="112">
        <f>IF(females!R22&gt;0,females!R22,"")</f>
        <v>0.21621621621621623</v>
      </c>
      <c r="U10" s="113">
        <f>IF(females!R24&gt;0,females!R24,"")</f>
        <v>10.4</v>
      </c>
      <c r="V10" s="113">
        <f>IF(females!R25&gt;0,females!R25,"")</f>
        <v>2.6</v>
      </c>
      <c r="W10" s="112">
        <f>IF(females!R26&gt;0,females!R26,"")</f>
        <v>0.25</v>
      </c>
      <c r="X10" s="113">
        <f>IF(females!R28&gt;0,females!R28,"")</f>
        <v>11.1</v>
      </c>
      <c r="Y10" s="111" t="str">
        <f>IF(females!R29&gt;0,females!R29,"")</f>
        <v/>
      </c>
      <c r="Z10" s="112" t="str">
        <f>IF(females!R30&gt;0,females!R30,"")</f>
        <v/>
      </c>
      <c r="AA10" s="111">
        <f>IF(females!R32&gt;0,females!R32,"")</f>
        <v>12.3</v>
      </c>
      <c r="AB10" s="111">
        <f>IF(females!R33&gt;0,females!R33,"")</f>
        <v>3</v>
      </c>
      <c r="AC10" s="112">
        <f>IF(females!R34&gt;0,females!R34,"")</f>
        <v>0.24390243902439024</v>
      </c>
    </row>
    <row r="11" spans="1:29" ht="25.5" x14ac:dyDescent="0.2">
      <c r="A11" s="63" t="str">
        <f t="shared" si="0"/>
        <v>Echiniscus perarmatus</v>
      </c>
      <c r="B11" s="79" t="str">
        <f t="shared" si="0"/>
        <v>ZA.214+362</v>
      </c>
      <c r="C11" s="101">
        <f>females!T1</f>
        <v>10</v>
      </c>
      <c r="D11" s="102">
        <f>IF(females!T3&gt;0,females!T3,"")</f>
        <v>191</v>
      </c>
      <c r="E11" s="113">
        <f>IF(females!T4&gt;0,females!T4,"")</f>
        <v>42.7</v>
      </c>
      <c r="F11" s="113" t="str">
        <f>IF(females!T6&gt;0,females!T6,"")</f>
        <v/>
      </c>
      <c r="G11" s="113">
        <f>IF(females!T7&gt;0,females!T7,"")</f>
        <v>7.8</v>
      </c>
      <c r="H11" s="113">
        <f>IF(females!T8&gt;0,females!T8,"")</f>
        <v>22.5</v>
      </c>
      <c r="I11" s="113">
        <f>IF(females!T9&gt;0,females!T9,"")</f>
        <v>6.3</v>
      </c>
      <c r="J11" s="113">
        <f>IF(females!T10&gt;0,females!T10,"")</f>
        <v>34.4</v>
      </c>
      <c r="K11" s="112">
        <f>IF(females!T11&gt;0,females!T11,"")</f>
        <v>0.1801047120418848</v>
      </c>
      <c r="L11" s="113">
        <f>IF(females!T13&gt;0,females!T13,"")</f>
        <v>49.7</v>
      </c>
      <c r="M11" s="113">
        <f>IF(females!T14&gt;0,females!T14,"")</f>
        <v>2.5</v>
      </c>
      <c r="N11" s="113">
        <f>IF(females!T15&gt;0,females!T15,"")</f>
        <v>2.4</v>
      </c>
      <c r="O11" s="113">
        <f>IF(females!T16&gt;0,females!T16,"")</f>
        <v>2.5</v>
      </c>
      <c r="P11" s="113">
        <f>IF(females!T17&gt;0,females!T17,"")</f>
        <v>3.5</v>
      </c>
      <c r="Q11" s="113">
        <f>IF(females!T18&gt;0,females!T18,"")</f>
        <v>13</v>
      </c>
      <c r="R11" s="113">
        <f>IF(females!T20&gt;0,females!T20,"")</f>
        <v>13.7</v>
      </c>
      <c r="S11" s="113">
        <f>IF(females!T21&gt;0,females!T21,"")</f>
        <v>3.4</v>
      </c>
      <c r="T11" s="112">
        <f>IF(females!T22&gt;0,females!T22,"")</f>
        <v>0.24817518248175183</v>
      </c>
      <c r="U11" s="113">
        <f>IF(females!T24&gt;0,females!T24,"")</f>
        <v>10.4</v>
      </c>
      <c r="V11" s="113">
        <f>IF(females!T25&gt;0,females!T25,"")</f>
        <v>2.8</v>
      </c>
      <c r="W11" s="112">
        <f>IF(females!T26&gt;0,females!T26,"")</f>
        <v>0.26923076923076922</v>
      </c>
      <c r="X11" s="113">
        <f>IF(females!T28&gt;0,females!T28,"")</f>
        <v>11.2</v>
      </c>
      <c r="Y11" s="111">
        <f>IF(females!T29&gt;0,females!T29,"")</f>
        <v>2.7</v>
      </c>
      <c r="Z11" s="112">
        <f>IF(females!T30&gt;0,females!T30,"")</f>
        <v>0.2410714285714286</v>
      </c>
      <c r="AA11" s="111" t="str">
        <f>IF(females!T32&gt;0,females!T32,"")</f>
        <v/>
      </c>
      <c r="AB11" s="111" t="str">
        <f>IF(females!T33&gt;0,females!T33,"")</f>
        <v/>
      </c>
      <c r="AC11" s="112" t="str">
        <f>IF(females!T34&gt;0,females!T34,"")</f>
        <v/>
      </c>
    </row>
    <row r="12" spans="1:29" ht="25.5" x14ac:dyDescent="0.2">
      <c r="A12" s="63" t="str">
        <f t="shared" si="0"/>
        <v>Echiniscus perarmatus</v>
      </c>
      <c r="B12" s="79" t="str">
        <f t="shared" si="0"/>
        <v>ZA.214+362</v>
      </c>
      <c r="C12" s="101">
        <f>females!V1</f>
        <v>11</v>
      </c>
      <c r="D12" s="102">
        <f>IF(females!V3&gt;0,females!V3,"")</f>
        <v>196</v>
      </c>
      <c r="E12" s="113">
        <f>IF(females!V4&gt;0,females!V4,"")</f>
        <v>45.7</v>
      </c>
      <c r="F12" s="113">
        <f>IF(females!V6&gt;0,females!V6,"")</f>
        <v>19</v>
      </c>
      <c r="G12" s="113">
        <f>IF(females!V7&gt;0,females!V7,"")</f>
        <v>8.6</v>
      </c>
      <c r="H12" s="113">
        <f>IF(females!V8&gt;0,females!V8,"")</f>
        <v>19.899999999999999</v>
      </c>
      <c r="I12" s="113">
        <f>IF(females!V9&gt;0,females!V9,"")</f>
        <v>6.2</v>
      </c>
      <c r="J12" s="113">
        <f>IF(females!V10&gt;0,females!V10,"")</f>
        <v>38.4</v>
      </c>
      <c r="K12" s="112">
        <f>IF(females!V11&gt;0,females!V11,"")</f>
        <v>0.19591836734693877</v>
      </c>
      <c r="L12" s="113">
        <f>IF(females!V13&gt;0,females!V13,"")</f>
        <v>44.4</v>
      </c>
      <c r="M12" s="113">
        <f>IF(females!V14&gt;0,females!V14,"")</f>
        <v>2.5</v>
      </c>
      <c r="N12" s="113">
        <f>IF(females!V15&gt;0,females!V15,"")</f>
        <v>2.2999999999999998</v>
      </c>
      <c r="O12" s="113">
        <f>IF(females!V16&gt;0,females!V16,"")</f>
        <v>2.8</v>
      </c>
      <c r="P12" s="113">
        <f>IF(females!V17&gt;0,females!V17,"")</f>
        <v>3.4</v>
      </c>
      <c r="Q12" s="113">
        <f>IF(females!V18&gt;0,females!V18,"")</f>
        <v>11</v>
      </c>
      <c r="R12" s="113">
        <f>IF(females!V20&gt;0,females!V20,"")</f>
        <v>11.7</v>
      </c>
      <c r="S12" s="113">
        <f>IF(females!V21&gt;0,females!V21,"")</f>
        <v>3.1</v>
      </c>
      <c r="T12" s="112">
        <f>IF(females!V22&gt;0,females!V22,"")</f>
        <v>0.26495726495726496</v>
      </c>
      <c r="U12" s="113">
        <f>IF(females!V24&gt;0,females!V24,"")</f>
        <v>10.9</v>
      </c>
      <c r="V12" s="113">
        <f>IF(females!V25&gt;0,females!V25,"")</f>
        <v>2.6</v>
      </c>
      <c r="W12" s="112">
        <f>IF(females!V26&gt;0,females!V26,"")</f>
        <v>0.23853211009174313</v>
      </c>
      <c r="X12" s="113">
        <f>IF(females!V28&gt;0,females!V28,"")</f>
        <v>9.9</v>
      </c>
      <c r="Y12" s="111">
        <f>IF(females!V29&gt;0,females!V29,"")</f>
        <v>2.6</v>
      </c>
      <c r="Z12" s="112">
        <f>IF(females!V30&gt;0,females!V30,"")</f>
        <v>0.26262626262626265</v>
      </c>
      <c r="AA12" s="111">
        <f>IF(females!V32&gt;0,females!V32,"")</f>
        <v>12.6</v>
      </c>
      <c r="AB12" s="111" t="str">
        <f>IF(females!V33&gt;0,females!V33,"")</f>
        <v/>
      </c>
      <c r="AC12" s="112" t="str">
        <f>IF(females!V34&gt;0,females!V34,"")</f>
        <v/>
      </c>
    </row>
    <row r="13" spans="1:29" ht="25.5" x14ac:dyDescent="0.2">
      <c r="A13" s="63" t="str">
        <f t="shared" si="0"/>
        <v>Echiniscus perarmatus</v>
      </c>
      <c r="B13" s="79" t="str">
        <f t="shared" si="0"/>
        <v>ZA.214+362</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3" t="str">
        <f>IF(females!X13&gt;0,females!X13,"")</f>
        <v/>
      </c>
      <c r="M13" s="113" t="str">
        <f>IF(females!X14&gt;0,females!X14,"")</f>
        <v/>
      </c>
      <c r="N13" s="113" t="str">
        <f>IF(females!X15&gt;0,females!X15,"")</f>
        <v/>
      </c>
      <c r="O13" s="113" t="str">
        <f>IF(females!X16&gt;0,females!X16,"")</f>
        <v/>
      </c>
      <c r="P13" s="113" t="str">
        <f>IF(females!X17&gt;0,females!X17,"")</f>
        <v/>
      </c>
      <c r="Q13" s="113" t="str">
        <f>IF(females!X18&gt;0,females!X18,"")</f>
        <v/>
      </c>
      <c r="R13" s="113" t="str">
        <f>IF(females!X20&gt;0,females!X20,"")</f>
        <v/>
      </c>
      <c r="S13" s="113" t="str">
        <f>IF(females!X21&gt;0,females!X21,"")</f>
        <v/>
      </c>
      <c r="T13" s="112" t="str">
        <f>IF(females!X22&gt;0,females!X22,"")</f>
        <v/>
      </c>
      <c r="U13" s="113" t="str">
        <f>IF(females!X24&gt;0,females!X24,"")</f>
        <v/>
      </c>
      <c r="V13" s="113" t="str">
        <f>IF(females!X25&gt;0,females!X25,"")</f>
        <v/>
      </c>
      <c r="W13" s="112" t="str">
        <f>IF(females!X26&gt;0,females!X26,"")</f>
        <v/>
      </c>
      <c r="X13" s="113" t="str">
        <f>IF(females!X28&gt;0,females!X28,"")</f>
        <v/>
      </c>
      <c r="Y13" s="111" t="str">
        <f>IF(females!X29&gt;0,females!X29,"")</f>
        <v/>
      </c>
      <c r="Z13" s="112" t="str">
        <f>IF(females!X30&gt;0,females!X30,"")</f>
        <v/>
      </c>
      <c r="AA13" s="111" t="str">
        <f>IF(females!X32&gt;0,females!X32,"")</f>
        <v/>
      </c>
      <c r="AB13" s="111" t="str">
        <f>IF(females!X33&gt;0,females!X33,"")</f>
        <v/>
      </c>
      <c r="AC13" s="112" t="str">
        <f>IF(females!X34&gt;0,females!X34,"")</f>
        <v/>
      </c>
    </row>
    <row r="14" spans="1:29" ht="25.5" x14ac:dyDescent="0.2">
      <c r="A14" s="63" t="str">
        <f t="shared" si="0"/>
        <v>Echiniscus perarmatus</v>
      </c>
      <c r="B14" s="79" t="str">
        <f t="shared" si="0"/>
        <v>ZA.214+362</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3" t="str">
        <f>IF(females!Z13&gt;0,females!Z13,"")</f>
        <v/>
      </c>
      <c r="M14" s="113" t="str">
        <f>IF(females!Z14&gt;0,females!Z14,"")</f>
        <v/>
      </c>
      <c r="N14" s="113" t="str">
        <f>IF(females!Z15&gt;0,females!Z15,"")</f>
        <v/>
      </c>
      <c r="O14" s="113" t="str">
        <f>IF(females!Z16&gt;0,females!Z16,"")</f>
        <v/>
      </c>
      <c r="P14" s="113" t="str">
        <f>IF(females!Z17&gt;0,females!Z17,"")</f>
        <v/>
      </c>
      <c r="Q14" s="113" t="str">
        <f>IF(females!Z18&gt;0,females!Z18,"")</f>
        <v/>
      </c>
      <c r="R14" s="113" t="str">
        <f>IF(females!Z20&gt;0,females!Z20,"")</f>
        <v/>
      </c>
      <c r="S14" s="113" t="str">
        <f>IF(females!Z21&gt;0,females!Z21,"")</f>
        <v/>
      </c>
      <c r="T14" s="112" t="str">
        <f>IF(females!Z22&gt;0,females!Z22,"")</f>
        <v/>
      </c>
      <c r="U14" s="113" t="str">
        <f>IF(females!Z24&gt;0,females!Z24,"")</f>
        <v/>
      </c>
      <c r="V14" s="113" t="str">
        <f>IF(females!Z25&gt;0,females!Z25,"")</f>
        <v/>
      </c>
      <c r="W14" s="112" t="str">
        <f>IF(females!Z26&gt;0,females!Z26,"")</f>
        <v/>
      </c>
      <c r="X14" s="113" t="str">
        <f>IF(females!Z28&gt;0,females!Z28,"")</f>
        <v/>
      </c>
      <c r="Y14" s="111" t="str">
        <f>IF(females!Z29&gt;0,females!Z29,"")</f>
        <v/>
      </c>
      <c r="Z14" s="112" t="str">
        <f>IF(females!Z30&gt;0,females!Z30,"")</f>
        <v/>
      </c>
      <c r="AA14" s="111" t="str">
        <f>IF(females!Z32&gt;0,females!Z32,"")</f>
        <v/>
      </c>
      <c r="AB14" s="111" t="str">
        <f>IF(females!Z33&gt;0,females!Z33,"")</f>
        <v/>
      </c>
      <c r="AC14" s="112" t="str">
        <f>IF(females!Z34&gt;0,females!Z34,"")</f>
        <v/>
      </c>
    </row>
    <row r="15" spans="1:29" ht="25.5" x14ac:dyDescent="0.2">
      <c r="A15" s="63" t="str">
        <f t="shared" si="0"/>
        <v>Echiniscus perarmatus</v>
      </c>
      <c r="B15" s="79" t="str">
        <f t="shared" si="0"/>
        <v>ZA.214+362</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3" t="str">
        <f>IF(females!AB13&gt;0,females!AB13,"")</f>
        <v/>
      </c>
      <c r="M15" s="113" t="str">
        <f>IF(females!AB14&gt;0,females!AB14,"")</f>
        <v/>
      </c>
      <c r="N15" s="113" t="str">
        <f>IF(females!AB15&gt;0,females!AB15,"")</f>
        <v/>
      </c>
      <c r="O15" s="113" t="str">
        <f>IF(females!AB16&gt;0,females!AB16,"")</f>
        <v/>
      </c>
      <c r="P15" s="113" t="str">
        <f>IF(females!AB17&gt;0,females!AB17,"")</f>
        <v/>
      </c>
      <c r="Q15" s="113" t="str">
        <f>IF(females!AB18&gt;0,females!AB18,"")</f>
        <v/>
      </c>
      <c r="R15" s="113" t="str">
        <f>IF(females!AB20&gt;0,females!AB20,"")</f>
        <v/>
      </c>
      <c r="S15" s="113" t="str">
        <f>IF(females!AB21&gt;0,females!AB21,"")</f>
        <v/>
      </c>
      <c r="T15" s="112" t="str">
        <f>IF(females!AB22&gt;0,females!AB22,"")</f>
        <v/>
      </c>
      <c r="U15" s="113" t="str">
        <f>IF(females!AB24&gt;0,females!AB24,"")</f>
        <v/>
      </c>
      <c r="V15" s="113" t="str">
        <f>IF(females!AB25&gt;0,females!AB25,"")</f>
        <v/>
      </c>
      <c r="W15" s="112" t="str">
        <f>IF(females!AB26&gt;0,females!AB26,"")</f>
        <v/>
      </c>
      <c r="X15" s="113" t="str">
        <f>IF(females!AB28&gt;0,females!AB28,"")</f>
        <v/>
      </c>
      <c r="Y15" s="111" t="str">
        <f>IF(females!AB29&gt;0,females!AB29,"")</f>
        <v/>
      </c>
      <c r="Z15" s="112" t="str">
        <f>IF(females!AB30&gt;0,females!AB30,"")</f>
        <v/>
      </c>
      <c r="AA15" s="111" t="str">
        <f>IF(females!AB32&gt;0,females!AB32,"")</f>
        <v/>
      </c>
      <c r="AB15" s="111" t="str">
        <f>IF(females!AB33&gt;0,females!AB33,"")</f>
        <v/>
      </c>
      <c r="AC15" s="112" t="str">
        <f>IF(females!AB34&gt;0,females!AB34,"")</f>
        <v/>
      </c>
    </row>
    <row r="16" spans="1:29" ht="25.5" x14ac:dyDescent="0.2">
      <c r="A16" s="63" t="str">
        <f t="shared" si="0"/>
        <v>Echiniscus perarmatus</v>
      </c>
      <c r="B16" s="79" t="str">
        <f t="shared" si="0"/>
        <v>ZA.214+362</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3" t="str">
        <f>IF(females!AD13&gt;0,females!AD13,"")</f>
        <v/>
      </c>
      <c r="M16" s="113" t="str">
        <f>IF(females!AD14&gt;0,females!AD14,"")</f>
        <v/>
      </c>
      <c r="N16" s="113" t="str">
        <f>IF(females!AD15&gt;0,females!AD15,"")</f>
        <v/>
      </c>
      <c r="O16" s="113" t="str">
        <f>IF(females!AD16&gt;0,females!AD16,"")</f>
        <v/>
      </c>
      <c r="P16" s="113" t="str">
        <f>IF(females!AD17&gt;0,females!AD17,"")</f>
        <v/>
      </c>
      <c r="Q16" s="113" t="str">
        <f>IF(females!AD18&gt;0,females!AD18,"")</f>
        <v/>
      </c>
      <c r="R16" s="113" t="str">
        <f>IF(females!AD20&gt;0,females!AD20,"")</f>
        <v/>
      </c>
      <c r="S16" s="113" t="str">
        <f>IF(females!AD21&gt;0,females!AD21,"")</f>
        <v/>
      </c>
      <c r="T16" s="112" t="str">
        <f>IF(females!AD22&gt;0,females!AD22,"")</f>
        <v/>
      </c>
      <c r="U16" s="113" t="str">
        <f>IF(females!AD24&gt;0,females!AD24,"")</f>
        <v/>
      </c>
      <c r="V16" s="113" t="str">
        <f>IF(females!AD25&gt;0,females!AD25,"")</f>
        <v/>
      </c>
      <c r="W16" s="112" t="str">
        <f>IF(females!AD26&gt;0,females!AD26,"")</f>
        <v/>
      </c>
      <c r="X16" s="113" t="str">
        <f>IF(females!AD28&gt;0,females!AD28,"")</f>
        <v/>
      </c>
      <c r="Y16" s="111" t="str">
        <f>IF(females!AD29&gt;0,females!AD29,"")</f>
        <v/>
      </c>
      <c r="Z16" s="112" t="str">
        <f>IF(females!AD30&gt;0,females!AD30,"")</f>
        <v/>
      </c>
      <c r="AA16" s="111" t="str">
        <f>IF(females!AD32&gt;0,females!AD32,"")</f>
        <v/>
      </c>
      <c r="AB16" s="111" t="str">
        <f>IF(females!AD33&gt;0,females!AD33,"")</f>
        <v/>
      </c>
      <c r="AC16" s="112" t="str">
        <f>IF(females!AD34&gt;0,females!AD34,"")</f>
        <v/>
      </c>
    </row>
    <row r="17" spans="1:29" ht="25.5" x14ac:dyDescent="0.2">
      <c r="A17" s="63" t="str">
        <f t="shared" si="0"/>
        <v>Echiniscus perarmatus</v>
      </c>
      <c r="B17" s="79" t="str">
        <f t="shared" si="0"/>
        <v>ZA.214+362</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3" t="str">
        <f>IF(females!AF13&gt;0,females!AF13,"")</f>
        <v/>
      </c>
      <c r="M17" s="113" t="str">
        <f>IF(females!AF14&gt;0,females!AF14,"")</f>
        <v/>
      </c>
      <c r="N17" s="113" t="str">
        <f>IF(females!AF15&gt;0,females!AF15,"")</f>
        <v/>
      </c>
      <c r="O17" s="113" t="str">
        <f>IF(females!AF16&gt;0,females!AF16,"")</f>
        <v/>
      </c>
      <c r="P17" s="113" t="str">
        <f>IF(females!AF17&gt;0,females!AF17,"")</f>
        <v/>
      </c>
      <c r="Q17" s="113" t="str">
        <f>IF(females!AF18&gt;0,females!AF18,"")</f>
        <v/>
      </c>
      <c r="R17" s="113" t="str">
        <f>IF(females!AF20&gt;0,females!AF20,"")</f>
        <v/>
      </c>
      <c r="S17" s="113" t="str">
        <f>IF(females!AF21&gt;0,females!AF21,"")</f>
        <v/>
      </c>
      <c r="T17" s="112" t="str">
        <f>IF(females!AF22&gt;0,females!AF22,"")</f>
        <v/>
      </c>
      <c r="U17" s="113" t="str">
        <f>IF(females!AF24&gt;0,females!AF24,"")</f>
        <v/>
      </c>
      <c r="V17" s="113" t="str">
        <f>IF(females!AF25&gt;0,females!AF25,"")</f>
        <v/>
      </c>
      <c r="W17" s="112" t="str">
        <f>IF(females!AF26&gt;0,females!AF26,"")</f>
        <v/>
      </c>
      <c r="X17" s="113" t="str">
        <f>IF(females!AF28&gt;0,females!AF28,"")</f>
        <v/>
      </c>
      <c r="Y17" s="111" t="str">
        <f>IF(females!AF29&gt;0,females!AF29,"")</f>
        <v/>
      </c>
      <c r="Z17" s="112" t="str">
        <f>IF(females!AF30&gt;0,females!AF30,"")</f>
        <v/>
      </c>
      <c r="AA17" s="111" t="str">
        <f>IF(females!AF32&gt;0,females!AF32,"")</f>
        <v/>
      </c>
      <c r="AB17" s="111" t="str">
        <f>IF(females!AF33&gt;0,females!AF33,"")</f>
        <v/>
      </c>
      <c r="AC17" s="112" t="str">
        <f>IF(females!AF34&gt;0,females!AF34,"")</f>
        <v/>
      </c>
    </row>
    <row r="18" spans="1:29" ht="25.5" x14ac:dyDescent="0.2">
      <c r="A18" s="63" t="str">
        <f t="shared" si="0"/>
        <v>Echiniscus perarmatus</v>
      </c>
      <c r="B18" s="79" t="str">
        <f t="shared" si="0"/>
        <v>ZA.214+362</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3" t="str">
        <f>IF(females!AH13&gt;0,females!AH13,"")</f>
        <v/>
      </c>
      <c r="M18" s="113" t="str">
        <f>IF(females!AH14&gt;0,females!AH14,"")</f>
        <v/>
      </c>
      <c r="N18" s="113" t="str">
        <f>IF(females!AH15&gt;0,females!AH15,"")</f>
        <v/>
      </c>
      <c r="O18" s="113" t="str">
        <f>IF(females!AH16&gt;0,females!AH16,"")</f>
        <v/>
      </c>
      <c r="P18" s="113" t="str">
        <f>IF(females!AH17&gt;0,females!AH17,"")</f>
        <v/>
      </c>
      <c r="Q18" s="113" t="str">
        <f>IF(females!AH18&gt;0,females!AH18,"")</f>
        <v/>
      </c>
      <c r="R18" s="113" t="str">
        <f>IF(females!AH20&gt;0,females!AH20,"")</f>
        <v/>
      </c>
      <c r="S18" s="113" t="str">
        <f>IF(females!AH21&gt;0,females!AH21,"")</f>
        <v/>
      </c>
      <c r="T18" s="112" t="str">
        <f>IF(females!AH22&gt;0,females!AH22,"")</f>
        <v/>
      </c>
      <c r="U18" s="113" t="str">
        <f>IF(females!AH24&gt;0,females!AH24,"")</f>
        <v/>
      </c>
      <c r="V18" s="113" t="str">
        <f>IF(females!AH25&gt;0,females!AH25,"")</f>
        <v/>
      </c>
      <c r="W18" s="112" t="str">
        <f>IF(females!AH26&gt;0,females!AH26,"")</f>
        <v/>
      </c>
      <c r="X18" s="113" t="str">
        <f>IF(females!AH28&gt;0,females!AH28,"")</f>
        <v/>
      </c>
      <c r="Y18" s="111" t="str">
        <f>IF(females!AH29&gt;0,females!AH29,"")</f>
        <v/>
      </c>
      <c r="Z18" s="112" t="str">
        <f>IF(females!AH30&gt;0,females!AH30,"")</f>
        <v/>
      </c>
      <c r="AA18" s="111" t="str">
        <f>IF(females!AH32&gt;0,females!AH32,"")</f>
        <v/>
      </c>
      <c r="AB18" s="111" t="str">
        <f>IF(females!AH33&gt;0,females!AH33,"")</f>
        <v/>
      </c>
      <c r="AC18" s="112" t="str">
        <f>IF(females!AH34&gt;0,females!AH34,"")</f>
        <v/>
      </c>
    </row>
    <row r="19" spans="1:29" ht="25.5" x14ac:dyDescent="0.2">
      <c r="A19" s="63" t="str">
        <f t="shared" si="0"/>
        <v>Echiniscus perarmatus</v>
      </c>
      <c r="B19" s="79" t="str">
        <f t="shared" si="0"/>
        <v>ZA.214+362</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3" t="str">
        <f>IF(females!AJ13&gt;0,females!AJ13,"")</f>
        <v/>
      </c>
      <c r="M19" s="113" t="str">
        <f>IF(females!AJ14&gt;0,females!AJ14,"")</f>
        <v/>
      </c>
      <c r="N19" s="113" t="str">
        <f>IF(females!AJ15&gt;0,females!AJ15,"")</f>
        <v/>
      </c>
      <c r="O19" s="113" t="str">
        <f>IF(females!AJ16&gt;0,females!AJ16,"")</f>
        <v/>
      </c>
      <c r="P19" s="113" t="str">
        <f>IF(females!AJ17&gt;0,females!AJ17,"")</f>
        <v/>
      </c>
      <c r="Q19" s="113" t="str">
        <f>IF(females!AJ18&gt;0,females!AJ18,"")</f>
        <v/>
      </c>
      <c r="R19" s="113" t="str">
        <f>IF(females!AJ20&gt;0,females!AJ20,"")</f>
        <v/>
      </c>
      <c r="S19" s="113" t="str">
        <f>IF(females!AJ21&gt;0,females!AJ21,"")</f>
        <v/>
      </c>
      <c r="T19" s="112" t="str">
        <f>IF(females!AJ22&gt;0,females!AJ22,"")</f>
        <v/>
      </c>
      <c r="U19" s="113" t="str">
        <f>IF(females!AJ24&gt;0,females!AJ24,"")</f>
        <v/>
      </c>
      <c r="V19" s="113" t="str">
        <f>IF(females!AJ25&gt;0,females!AJ25,"")</f>
        <v/>
      </c>
      <c r="W19" s="112" t="str">
        <f>IF(females!AJ26&gt;0,females!AJ26,"")</f>
        <v/>
      </c>
      <c r="X19" s="113" t="str">
        <f>IF(females!AJ28&gt;0,females!AJ28,"")</f>
        <v/>
      </c>
      <c r="Y19" s="111" t="str">
        <f>IF(females!AJ29&gt;0,females!AJ29,"")</f>
        <v/>
      </c>
      <c r="Z19" s="112" t="str">
        <f>IF(females!AJ30&gt;0,females!AJ30,"")</f>
        <v/>
      </c>
      <c r="AA19" s="111" t="str">
        <f>IF(females!AJ32&gt;0,females!AJ32,"")</f>
        <v/>
      </c>
      <c r="AB19" s="111" t="str">
        <f>IF(females!AJ33&gt;0,females!AJ33,"")</f>
        <v/>
      </c>
      <c r="AC19" s="112" t="str">
        <f>IF(females!AJ34&gt;0,females!AJ34,"")</f>
        <v/>
      </c>
    </row>
    <row r="20" spans="1:29" ht="25.5" x14ac:dyDescent="0.2">
      <c r="A20" s="63" t="str">
        <f t="shared" ref="A20:B31" si="1">A$2</f>
        <v>Echiniscus perarmatus</v>
      </c>
      <c r="B20" s="79" t="str">
        <f t="shared" si="1"/>
        <v>ZA.214+362</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3" t="str">
        <f>IF(females!AL13&gt;0,females!AL13,"")</f>
        <v/>
      </c>
      <c r="M20" s="113" t="str">
        <f>IF(females!AL14&gt;0,females!AL14,"")</f>
        <v/>
      </c>
      <c r="N20" s="113" t="str">
        <f>IF(females!AL15&gt;0,females!AL15,"")</f>
        <v/>
      </c>
      <c r="O20" s="113" t="str">
        <f>IF(females!AL16&gt;0,females!AL16,"")</f>
        <v/>
      </c>
      <c r="P20" s="113" t="str">
        <f>IF(females!AL17&gt;0,females!AL17,"")</f>
        <v/>
      </c>
      <c r="Q20" s="113" t="str">
        <f>IF(females!AL18&gt;0,females!AL18,"")</f>
        <v/>
      </c>
      <c r="R20" s="113" t="str">
        <f>IF(females!AL20&gt;0,females!AL20,"")</f>
        <v/>
      </c>
      <c r="S20" s="113" t="str">
        <f>IF(females!AL21&gt;0,females!AL21,"")</f>
        <v/>
      </c>
      <c r="T20" s="112" t="str">
        <f>IF(females!AL22&gt;0,females!AL22,"")</f>
        <v/>
      </c>
      <c r="U20" s="113" t="str">
        <f>IF(females!AL24&gt;0,females!AL24,"")</f>
        <v/>
      </c>
      <c r="V20" s="113" t="str">
        <f>IF(females!AL25&gt;0,females!AL25,"")</f>
        <v/>
      </c>
      <c r="W20" s="112" t="str">
        <f>IF(females!AL26&gt;0,females!AL26,"")</f>
        <v/>
      </c>
      <c r="X20" s="113" t="str">
        <f>IF(females!AL28&gt;0,females!AL28,"")</f>
        <v/>
      </c>
      <c r="Y20" s="111" t="str">
        <f>IF(females!AL29&gt;0,females!AL29,"")</f>
        <v/>
      </c>
      <c r="Z20" s="112" t="str">
        <f>IF(females!AL30&gt;0,females!AL30,"")</f>
        <v/>
      </c>
      <c r="AA20" s="111" t="str">
        <f>IF(females!AL32&gt;0,females!AL32,"")</f>
        <v/>
      </c>
      <c r="AB20" s="111" t="str">
        <f>IF(females!AL33&gt;0,females!AL33,"")</f>
        <v/>
      </c>
      <c r="AC20" s="112" t="str">
        <f>IF(females!AL34&gt;0,females!AL34,"")</f>
        <v/>
      </c>
    </row>
    <row r="21" spans="1:29" ht="25.5" x14ac:dyDescent="0.2">
      <c r="A21" s="63" t="str">
        <f t="shared" si="1"/>
        <v>Echiniscus perarmatus</v>
      </c>
      <c r="B21" s="79" t="str">
        <f t="shared" si="1"/>
        <v>ZA.214+362</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3" t="str">
        <f>IF(females!AN13&gt;0,females!AN13,"")</f>
        <v/>
      </c>
      <c r="M21" s="113" t="str">
        <f>IF(females!AN14&gt;0,females!AN14,"")</f>
        <v/>
      </c>
      <c r="N21" s="113" t="str">
        <f>IF(females!AN15&gt;0,females!AN15,"")</f>
        <v/>
      </c>
      <c r="O21" s="113" t="str">
        <f>IF(females!AN16&gt;0,females!AN16,"")</f>
        <v/>
      </c>
      <c r="P21" s="113" t="str">
        <f>IF(females!AN17&gt;0,females!AN17,"")</f>
        <v/>
      </c>
      <c r="Q21" s="113" t="str">
        <f>IF(females!AN18&gt;0,females!AN18,"")</f>
        <v/>
      </c>
      <c r="R21" s="113" t="str">
        <f>IF(females!AN20&gt;0,females!AN20,"")</f>
        <v/>
      </c>
      <c r="S21" s="113" t="str">
        <f>IF(females!AN21&gt;0,females!AN21,"")</f>
        <v/>
      </c>
      <c r="T21" s="112" t="str">
        <f>IF(females!AN22&gt;0,females!AN22,"")</f>
        <v/>
      </c>
      <c r="U21" s="113" t="str">
        <f>IF(females!AN24&gt;0,females!AN24,"")</f>
        <v/>
      </c>
      <c r="V21" s="113" t="str">
        <f>IF(females!AN25&gt;0,females!AN25,"")</f>
        <v/>
      </c>
      <c r="W21" s="112" t="str">
        <f>IF(females!AN26&gt;0,females!AN26,"")</f>
        <v/>
      </c>
      <c r="X21" s="113" t="str">
        <f>IF(females!AN28&gt;0,females!AN28,"")</f>
        <v/>
      </c>
      <c r="Y21" s="111" t="str">
        <f>IF(females!AN29&gt;0,females!AN29,"")</f>
        <v/>
      </c>
      <c r="Z21" s="112" t="str">
        <f>IF(females!AN30&gt;0,females!AN30,"")</f>
        <v/>
      </c>
      <c r="AA21" s="111" t="str">
        <f>IF(females!AN32&gt;0,females!AN32,"")</f>
        <v/>
      </c>
      <c r="AB21" s="111" t="str">
        <f>IF(females!AN33&gt;0,females!AN33,"")</f>
        <v/>
      </c>
      <c r="AC21" s="112" t="str">
        <f>IF(females!AN34&gt;0,females!AN34,"")</f>
        <v/>
      </c>
    </row>
    <row r="22" spans="1:29" ht="25.5" x14ac:dyDescent="0.2">
      <c r="A22" s="63" t="str">
        <f t="shared" si="1"/>
        <v>Echiniscus perarmatus</v>
      </c>
      <c r="B22" s="79" t="str">
        <f t="shared" si="1"/>
        <v>ZA.214+362</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IF(females!AP14&gt;0,females!AP14,"")</f>
        <v/>
      </c>
      <c r="N22" s="113" t="str">
        <f>IF(females!AP15&gt;0,females!AP15,"")</f>
        <v/>
      </c>
      <c r="O22" s="113" t="str">
        <f>IF(females!AP16&gt;0,females!AP16,"")</f>
        <v/>
      </c>
      <c r="P22" s="113" t="str">
        <f>IF(females!AP17&gt;0,females!AP17,"")</f>
        <v/>
      </c>
      <c r="Q22" s="113" t="str">
        <f>IF(females!AP18&gt;0,females!AP18,"")</f>
        <v/>
      </c>
      <c r="R22" s="113" t="str">
        <f>IF(females!AP20&gt;0,females!AP20,"")</f>
        <v/>
      </c>
      <c r="S22" s="113" t="str">
        <f>IF(females!AP21&gt;0,females!AP21,"")</f>
        <v/>
      </c>
      <c r="T22" s="112" t="str">
        <f>IF(females!AP22&gt;0,females!AP22,"")</f>
        <v/>
      </c>
      <c r="U22" s="113" t="str">
        <f>IF(females!AP24&gt;0,females!AP24,"")</f>
        <v/>
      </c>
      <c r="V22" s="113" t="str">
        <f>IF(females!AP25&gt;0,females!AP25,"")</f>
        <v/>
      </c>
      <c r="W22" s="112" t="str">
        <f>IF(females!AP26&gt;0,females!AP26,"")</f>
        <v/>
      </c>
      <c r="X22" s="113" t="str">
        <f>IF(females!AP28&gt;0,females!AP28,"")</f>
        <v/>
      </c>
      <c r="Y22" s="111" t="str">
        <f>IF(females!AP29&gt;0,females!AP29,"")</f>
        <v/>
      </c>
      <c r="Z22" s="112" t="str">
        <f>IF(females!AP30&gt;0,females!AP30,"")</f>
        <v/>
      </c>
      <c r="AA22" s="111" t="str">
        <f>IF(females!AP32&gt;0,females!AP32,"")</f>
        <v/>
      </c>
      <c r="AB22" s="111" t="str">
        <f>IF(females!AP33&gt;0,females!AP33,"")</f>
        <v/>
      </c>
      <c r="AC22" s="112" t="str">
        <f>IF(females!AP34&gt;0,females!AP34,"")</f>
        <v/>
      </c>
    </row>
    <row r="23" spans="1:29" ht="25.5" x14ac:dyDescent="0.2">
      <c r="A23" s="63" t="str">
        <f t="shared" si="1"/>
        <v>Echiniscus perarmatus</v>
      </c>
      <c r="B23" s="79" t="str">
        <f t="shared" si="1"/>
        <v>ZA.214+362</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IF(females!AR14&gt;0,females!AR14,"")</f>
        <v/>
      </c>
      <c r="N23" s="113" t="str">
        <f>IF(females!AR15&gt;0,females!AR15,"")</f>
        <v/>
      </c>
      <c r="O23" s="113" t="str">
        <f>IF(females!AR16&gt;0,females!AR16,"")</f>
        <v/>
      </c>
      <c r="P23" s="113" t="str">
        <f>IF(females!AR17&gt;0,females!AR17,"")</f>
        <v/>
      </c>
      <c r="Q23" s="113" t="str">
        <f>IF(females!AR18&gt;0,females!AR18,"")</f>
        <v/>
      </c>
      <c r="R23" s="113" t="str">
        <f>IF(females!AR20&gt;0,females!AR20,"")</f>
        <v/>
      </c>
      <c r="S23" s="113" t="str">
        <f>IF(females!AR21&gt;0,females!AR21,"")</f>
        <v/>
      </c>
      <c r="T23" s="112" t="str">
        <f>IF(females!AR22&gt;0,females!AR22,"")</f>
        <v/>
      </c>
      <c r="U23" s="113" t="str">
        <f>IF(females!AR24&gt;0,females!AR24,"")</f>
        <v/>
      </c>
      <c r="V23" s="113" t="str">
        <f>IF(females!AR25&gt;0,females!AR25,"")</f>
        <v/>
      </c>
      <c r="W23" s="112" t="str">
        <f>IF(females!AR26&gt;0,females!AR26,"")</f>
        <v/>
      </c>
      <c r="X23" s="113" t="str">
        <f>IF(females!AR28&gt;0,females!AR28,"")</f>
        <v/>
      </c>
      <c r="Y23" s="111" t="str">
        <f>IF(females!AR29&gt;0,females!AR29,"")</f>
        <v/>
      </c>
      <c r="Z23" s="112" t="str">
        <f>IF(females!AR30&gt;0,females!AR30,"")</f>
        <v/>
      </c>
      <c r="AA23" s="111" t="str">
        <f>IF(females!AR32&gt;0,females!AR32,"")</f>
        <v/>
      </c>
      <c r="AB23" s="111" t="str">
        <f>IF(females!AR33&gt;0,females!AR33,"")</f>
        <v/>
      </c>
      <c r="AC23" s="112" t="str">
        <f>IF(females!AR34&gt;0,females!AR34,"")</f>
        <v/>
      </c>
    </row>
    <row r="24" spans="1:29" ht="25.5" x14ac:dyDescent="0.2">
      <c r="A24" s="63" t="str">
        <f t="shared" si="1"/>
        <v>Echiniscus perarmatus</v>
      </c>
      <c r="B24" s="79" t="str">
        <f t="shared" si="1"/>
        <v>ZA.214+362</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IF(females!AT14&gt;0,females!AT14,"")</f>
        <v/>
      </c>
      <c r="N24" s="113" t="str">
        <f>IF(females!AT15&gt;0,females!AT15,"")</f>
        <v/>
      </c>
      <c r="O24" s="113" t="str">
        <f>IF(females!AT16&gt;0,females!AT16,"")</f>
        <v/>
      </c>
      <c r="P24" s="113" t="str">
        <f>IF(females!AT17&gt;0,females!AT17,"")</f>
        <v/>
      </c>
      <c r="Q24" s="113" t="str">
        <f>IF(females!AT18&gt;0,females!AT18,"")</f>
        <v/>
      </c>
      <c r="R24" s="113" t="str">
        <f>IF(females!AT20&gt;0,females!AT20,"")</f>
        <v/>
      </c>
      <c r="S24" s="113" t="str">
        <f>IF(females!AT21&gt;0,females!AT21,"")</f>
        <v/>
      </c>
      <c r="T24" s="112" t="str">
        <f>IF(females!AT22&gt;0,females!AT22,"")</f>
        <v/>
      </c>
      <c r="U24" s="113" t="str">
        <f>IF(females!AT24&gt;0,females!AT24,"")</f>
        <v/>
      </c>
      <c r="V24" s="113" t="str">
        <f>IF(females!AT25&gt;0,females!AT25,"")</f>
        <v/>
      </c>
      <c r="W24" s="112" t="str">
        <f>IF(females!AT26&gt;0,females!AT26,"")</f>
        <v/>
      </c>
      <c r="X24" s="113" t="str">
        <f>IF(females!AT28&gt;0,females!AT28,"")</f>
        <v/>
      </c>
      <c r="Y24" s="111" t="str">
        <f>IF(females!AT29&gt;0,females!AT29,"")</f>
        <v/>
      </c>
      <c r="Z24" s="112" t="str">
        <f>IF(females!AT30&gt;0,females!AT30,"")</f>
        <v/>
      </c>
      <c r="AA24" s="111" t="str">
        <f>IF(females!AT32&gt;0,females!AT32,"")</f>
        <v/>
      </c>
      <c r="AB24" s="111" t="str">
        <f>IF(females!AT33&gt;0,females!AT33,"")</f>
        <v/>
      </c>
      <c r="AC24" s="112" t="str">
        <f>IF(females!AT34&gt;0,females!AT34,"")</f>
        <v/>
      </c>
    </row>
    <row r="25" spans="1:29" ht="25.5" x14ac:dyDescent="0.2">
      <c r="A25" s="63" t="str">
        <f t="shared" si="1"/>
        <v>Echiniscus perarmatus</v>
      </c>
      <c r="B25" s="79" t="str">
        <f t="shared" si="1"/>
        <v>ZA.214+362</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IF(females!AV14&gt;0,females!AV14,"")</f>
        <v/>
      </c>
      <c r="N25" s="113" t="str">
        <f>IF(females!AV15&gt;0,females!AV15,"")</f>
        <v/>
      </c>
      <c r="O25" s="113" t="str">
        <f>IF(females!AV16&gt;0,females!AV16,"")</f>
        <v/>
      </c>
      <c r="P25" s="113" t="str">
        <f>IF(females!AV17&gt;0,females!AV17,"")</f>
        <v/>
      </c>
      <c r="Q25" s="113" t="str">
        <f>IF(females!AV18&gt;0,females!AV18,"")</f>
        <v/>
      </c>
      <c r="R25" s="113" t="str">
        <f>IF(females!AV20&gt;0,females!AV20,"")</f>
        <v/>
      </c>
      <c r="S25" s="113" t="str">
        <f>IF(females!AV21&gt;0,females!AV21,"")</f>
        <v/>
      </c>
      <c r="T25" s="112" t="str">
        <f>IF(females!AV22&gt;0,females!AV22,"")</f>
        <v/>
      </c>
      <c r="U25" s="113" t="str">
        <f>IF(females!AV24&gt;0,females!AV24,"")</f>
        <v/>
      </c>
      <c r="V25" s="113" t="str">
        <f>IF(females!AV25&gt;0,females!AV25,"")</f>
        <v/>
      </c>
      <c r="W25" s="112" t="str">
        <f>IF(females!AV26&gt;0,females!AV26,"")</f>
        <v/>
      </c>
      <c r="X25" s="113" t="str">
        <f>IF(females!AV28&gt;0,females!AV28,"")</f>
        <v/>
      </c>
      <c r="Y25" s="111" t="str">
        <f>IF(females!AV29&gt;0,females!AV29,"")</f>
        <v/>
      </c>
      <c r="Z25" s="112" t="str">
        <f>IF(females!AV30&gt;0,females!AV30,"")</f>
        <v/>
      </c>
      <c r="AA25" s="111" t="str">
        <f>IF(females!AV32&gt;0,females!AV32,"")</f>
        <v/>
      </c>
      <c r="AB25" s="111" t="str">
        <f>IF(females!AV33&gt;0,females!AV33,"")</f>
        <v/>
      </c>
      <c r="AC25" s="112" t="str">
        <f>IF(females!AV34&gt;0,females!AV34,"")</f>
        <v/>
      </c>
    </row>
    <row r="26" spans="1:29" ht="25.5" x14ac:dyDescent="0.2">
      <c r="A26" s="63" t="str">
        <f t="shared" si="1"/>
        <v>Echiniscus perarmatus</v>
      </c>
      <c r="B26" s="79" t="str">
        <f t="shared" si="1"/>
        <v>ZA.214+362</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IF(females!AX14&gt;0,females!AX14,"")</f>
        <v/>
      </c>
      <c r="N26" s="113" t="str">
        <f>IF(females!AX15&gt;0,females!AX15,"")</f>
        <v/>
      </c>
      <c r="O26" s="113" t="str">
        <f>IF(females!AX16&gt;0,females!AX16,"")</f>
        <v/>
      </c>
      <c r="P26" s="113" t="str">
        <f>IF(females!AX17&gt;0,females!AX17,"")</f>
        <v/>
      </c>
      <c r="Q26" s="113" t="str">
        <f>IF(females!AX18&gt;0,females!AX18,"")</f>
        <v/>
      </c>
      <c r="R26" s="113" t="str">
        <f>IF(females!AX20&gt;0,females!AX20,"")</f>
        <v/>
      </c>
      <c r="S26" s="113" t="str">
        <f>IF(females!AX21&gt;0,females!AX21,"")</f>
        <v/>
      </c>
      <c r="T26" s="112" t="str">
        <f>IF(females!AX22&gt;0,females!AX22,"")</f>
        <v/>
      </c>
      <c r="U26" s="113" t="str">
        <f>IF(females!AX24&gt;0,females!AX24,"")</f>
        <v/>
      </c>
      <c r="V26" s="113" t="str">
        <f>IF(females!AX25&gt;0,females!AX25,"")</f>
        <v/>
      </c>
      <c r="W26" s="112" t="str">
        <f>IF(females!AX26&gt;0,females!AX26,"")</f>
        <v/>
      </c>
      <c r="X26" s="113" t="str">
        <f>IF(females!AX28&gt;0,females!AX28,"")</f>
        <v/>
      </c>
      <c r="Y26" s="111" t="str">
        <f>IF(females!AX29&gt;0,females!AX29,"")</f>
        <v/>
      </c>
      <c r="Z26" s="112" t="str">
        <f>IF(females!AX30&gt;0,females!AX30,"")</f>
        <v/>
      </c>
      <c r="AA26" s="111" t="str">
        <f>IF(females!AX32&gt;0,females!AX32,"")</f>
        <v/>
      </c>
      <c r="AB26" s="111" t="str">
        <f>IF(females!AX33&gt;0,females!AX33,"")</f>
        <v/>
      </c>
      <c r="AC26" s="112" t="str">
        <f>IF(females!AX34&gt;0,females!AX34,"")</f>
        <v/>
      </c>
    </row>
    <row r="27" spans="1:29" ht="25.5" x14ac:dyDescent="0.2">
      <c r="A27" s="63" t="str">
        <f t="shared" si="1"/>
        <v>Echiniscus perarmatus</v>
      </c>
      <c r="B27" s="79" t="str">
        <f t="shared" si="1"/>
        <v>ZA.214+362</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IF(females!AZ14&gt;0,females!AZ14,"")</f>
        <v/>
      </c>
      <c r="N27" s="113" t="str">
        <f>IF(females!AZ15&gt;0,females!AZ15,"")</f>
        <v/>
      </c>
      <c r="O27" s="113" t="str">
        <f>IF(females!AZ16&gt;0,females!AZ16,"")</f>
        <v/>
      </c>
      <c r="P27" s="113" t="str">
        <f>IF(females!AZ17&gt;0,females!AZ17,"")</f>
        <v/>
      </c>
      <c r="Q27" s="113" t="str">
        <f>IF(females!AZ18&gt;0,females!AZ18,"")</f>
        <v/>
      </c>
      <c r="R27" s="113" t="str">
        <f>IF(females!AZ20&gt;0,females!AZ20,"")</f>
        <v/>
      </c>
      <c r="S27" s="113" t="str">
        <f>IF(females!AZ21&gt;0,females!AZ21,"")</f>
        <v/>
      </c>
      <c r="T27" s="112" t="str">
        <f>IF(females!AZ22&gt;0,females!AZ22,"")</f>
        <v/>
      </c>
      <c r="U27" s="113" t="str">
        <f>IF(females!AZ24&gt;0,females!AZ24,"")</f>
        <v/>
      </c>
      <c r="V27" s="113" t="str">
        <f>IF(females!AZ25&gt;0,females!AZ25,"")</f>
        <v/>
      </c>
      <c r="W27" s="112" t="str">
        <f>IF(females!AZ26&gt;0,females!AZ26,"")</f>
        <v/>
      </c>
      <c r="X27" s="113" t="str">
        <f>IF(females!AZ28&gt;0,females!AZ28,"")</f>
        <v/>
      </c>
      <c r="Y27" s="111" t="str">
        <f>IF(females!AZ29&gt;0,females!AZ29,"")</f>
        <v/>
      </c>
      <c r="Z27" s="112" t="str">
        <f>IF(females!AZ30&gt;0,females!AZ30,"")</f>
        <v/>
      </c>
      <c r="AA27" s="111" t="str">
        <f>IF(females!AZ32&gt;0,females!AZ32,"")</f>
        <v/>
      </c>
      <c r="AB27" s="111" t="str">
        <f>IF(females!AZ33&gt;0,females!AZ33,"")</f>
        <v/>
      </c>
      <c r="AC27" s="112" t="str">
        <f>IF(females!AZ34&gt;0,females!AZ34,"")</f>
        <v/>
      </c>
    </row>
    <row r="28" spans="1:29" ht="25.5" x14ac:dyDescent="0.2">
      <c r="A28" s="63" t="str">
        <f t="shared" si="1"/>
        <v>Echiniscus perarmatus</v>
      </c>
      <c r="B28" s="79" t="str">
        <f t="shared" si="1"/>
        <v>ZA.214+362</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IF(females!BB14&gt;0,females!BB14,"")</f>
        <v/>
      </c>
      <c r="N28" s="113" t="str">
        <f>IF(females!BB15&gt;0,females!BB15,"")</f>
        <v/>
      </c>
      <c r="O28" s="113" t="str">
        <f>IF(females!BB16&gt;0,females!BB16,"")</f>
        <v/>
      </c>
      <c r="P28" s="113" t="str">
        <f>IF(females!BB17&gt;0,females!BB17,"")</f>
        <v/>
      </c>
      <c r="Q28" s="113" t="str">
        <f>IF(females!BB18&gt;0,females!BB18,"")</f>
        <v/>
      </c>
      <c r="R28" s="113" t="str">
        <f>IF(females!BB20&gt;0,females!BB20,"")</f>
        <v/>
      </c>
      <c r="S28" s="113" t="str">
        <f>IF(females!BB21&gt;0,females!BB21,"")</f>
        <v/>
      </c>
      <c r="T28" s="112" t="str">
        <f>IF(females!BB22&gt;0,females!BB22,"")</f>
        <v/>
      </c>
      <c r="U28" s="113" t="str">
        <f>IF(females!BB24&gt;0,females!BB24,"")</f>
        <v/>
      </c>
      <c r="V28" s="113" t="str">
        <f>IF(females!BB25&gt;0,females!BB25,"")</f>
        <v/>
      </c>
      <c r="W28" s="112" t="str">
        <f>IF(females!BB26&gt;0,females!BB26,"")</f>
        <v/>
      </c>
      <c r="X28" s="113" t="str">
        <f>IF(females!BB28&gt;0,females!BB28,"")</f>
        <v/>
      </c>
      <c r="Y28" s="111" t="str">
        <f>IF(females!BB29&gt;0,females!BB29,"")</f>
        <v/>
      </c>
      <c r="Z28" s="112" t="str">
        <f>IF(females!BB30&gt;0,females!BB30,"")</f>
        <v/>
      </c>
      <c r="AA28" s="111" t="str">
        <f>IF(females!BB32&gt;0,females!BB32,"")</f>
        <v/>
      </c>
      <c r="AB28" s="111" t="str">
        <f>IF(females!BB33&gt;0,females!BB33,"")</f>
        <v/>
      </c>
      <c r="AC28" s="112" t="str">
        <f>IF(females!BB34&gt;0,females!BB34,"")</f>
        <v/>
      </c>
    </row>
    <row r="29" spans="1:29" ht="25.5" x14ac:dyDescent="0.2">
      <c r="A29" s="63" t="str">
        <f t="shared" si="1"/>
        <v>Echiniscus perarmatus</v>
      </c>
      <c r="B29" s="79" t="str">
        <f t="shared" si="1"/>
        <v>ZA.214+362</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IF(females!BD14&gt;0,females!BD14,"")</f>
        <v/>
      </c>
      <c r="N29" s="113" t="str">
        <f>IF(females!BD15&gt;0,females!BD15,"")</f>
        <v/>
      </c>
      <c r="O29" s="113" t="str">
        <f>IF(females!BD16&gt;0,females!BD16,"")</f>
        <v/>
      </c>
      <c r="P29" s="113" t="str">
        <f>IF(females!BD17&gt;0,females!BD17,"")</f>
        <v/>
      </c>
      <c r="Q29" s="113" t="str">
        <f>IF(females!BD18&gt;0,females!BD18,"")</f>
        <v/>
      </c>
      <c r="R29" s="113" t="str">
        <f>IF(females!BD20&gt;0,females!BD20,"")</f>
        <v/>
      </c>
      <c r="S29" s="113" t="str">
        <f>IF(females!BD21&gt;0,females!BD21,"")</f>
        <v/>
      </c>
      <c r="T29" s="112" t="str">
        <f>IF(females!BD22&gt;0,females!BD22,"")</f>
        <v/>
      </c>
      <c r="U29" s="113" t="str">
        <f>IF(females!BD24&gt;0,females!BD24,"")</f>
        <v/>
      </c>
      <c r="V29" s="113" t="str">
        <f>IF(females!BD25&gt;0,females!BD25,"")</f>
        <v/>
      </c>
      <c r="W29" s="112" t="str">
        <f>IF(females!BD26&gt;0,females!BD26,"")</f>
        <v/>
      </c>
      <c r="X29" s="113" t="str">
        <f>IF(females!BD28&gt;0,females!BD28,"")</f>
        <v/>
      </c>
      <c r="Y29" s="111" t="str">
        <f>IF(females!BD29&gt;0,females!BD29,"")</f>
        <v/>
      </c>
      <c r="Z29" s="112" t="str">
        <f>IF(females!BD30&gt;0,females!BD30,"")</f>
        <v/>
      </c>
      <c r="AA29" s="111" t="str">
        <f>IF(females!BD32&gt;0,females!BD32,"")</f>
        <v/>
      </c>
      <c r="AB29" s="111" t="str">
        <f>IF(females!BD33&gt;0,females!BD33,"")</f>
        <v/>
      </c>
      <c r="AC29" s="112" t="str">
        <f>IF(females!BD34&gt;0,females!BD34,"")</f>
        <v/>
      </c>
    </row>
    <row r="30" spans="1:29" ht="25.5" x14ac:dyDescent="0.2">
      <c r="A30" s="63" t="str">
        <f t="shared" si="1"/>
        <v>Echiniscus perarmatus</v>
      </c>
      <c r="B30" s="79" t="str">
        <f t="shared" si="1"/>
        <v>ZA.214+362</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IF(females!BF14&gt;0,females!BF14,"")</f>
        <v/>
      </c>
      <c r="N30" s="113" t="str">
        <f>IF(females!BF15&gt;0,females!BF15,"")</f>
        <v/>
      </c>
      <c r="O30" s="113" t="str">
        <f>IF(females!BF16&gt;0,females!BF16,"")</f>
        <v/>
      </c>
      <c r="P30" s="113" t="str">
        <f>IF(females!BF17&gt;0,females!BF17,"")</f>
        <v/>
      </c>
      <c r="Q30" s="113" t="str">
        <f>IF(females!BF18&gt;0,females!BF18,"")</f>
        <v/>
      </c>
      <c r="R30" s="113" t="str">
        <f>IF(females!BF20&gt;0,females!BF20,"")</f>
        <v/>
      </c>
      <c r="S30" s="113" t="str">
        <f>IF(females!BF21&gt;0,females!BF21,"")</f>
        <v/>
      </c>
      <c r="T30" s="112" t="str">
        <f>IF(females!BF22&gt;0,females!BF22,"")</f>
        <v/>
      </c>
      <c r="U30" s="113" t="str">
        <f>IF(females!BF24&gt;0,females!BF24,"")</f>
        <v/>
      </c>
      <c r="V30" s="113" t="str">
        <f>IF(females!BF25&gt;0,females!BF25,"")</f>
        <v/>
      </c>
      <c r="W30" s="112" t="str">
        <f>IF(females!BF26&gt;0,females!BF26,"")</f>
        <v/>
      </c>
      <c r="X30" s="113" t="str">
        <f>IF(females!BF28&gt;0,females!BF28,"")</f>
        <v/>
      </c>
      <c r="Y30" s="111" t="str">
        <f>IF(females!BF29&gt;0,females!BF29,"")</f>
        <v/>
      </c>
      <c r="Z30" s="112" t="str">
        <f>IF(females!BF30&gt;0,females!BF30,"")</f>
        <v/>
      </c>
      <c r="AA30" s="111" t="str">
        <f>IF(females!BF32&gt;0,females!BF32,"")</f>
        <v/>
      </c>
      <c r="AB30" s="111" t="str">
        <f>IF(females!BF33&gt;0,females!BF33,"")</f>
        <v/>
      </c>
      <c r="AC30" s="112" t="str">
        <f>IF(females!BF34&gt;0,females!BF34,"")</f>
        <v/>
      </c>
    </row>
    <row r="31" spans="1:29" ht="25.5" x14ac:dyDescent="0.2">
      <c r="A31" s="63" t="str">
        <f t="shared" si="1"/>
        <v>Echiniscus perarmatus</v>
      </c>
      <c r="B31" s="79" t="str">
        <f t="shared" si="1"/>
        <v>ZA.214+362</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IF(females!BH14&gt;0,females!BH14,"")</f>
        <v/>
      </c>
      <c r="N31" s="113" t="str">
        <f>IF(females!BH15&gt;0,females!BH15,"")</f>
        <v/>
      </c>
      <c r="O31" s="113" t="str">
        <f>IF(females!BH16&gt;0,females!BH16,"")</f>
        <v/>
      </c>
      <c r="P31" s="113" t="str">
        <f>IF(females!BH17&gt;0,females!BH17,"")</f>
        <v/>
      </c>
      <c r="Q31" s="113" t="str">
        <f>IF(females!BH18&gt;0,females!BH18,"")</f>
        <v/>
      </c>
      <c r="R31" s="113" t="str">
        <f>IF(females!BH20&gt;0,females!BH20,"")</f>
        <v/>
      </c>
      <c r="S31" s="113" t="str">
        <f>IF(females!BH21&gt;0,females!BH21,"")</f>
        <v/>
      </c>
      <c r="T31" s="112" t="str">
        <f>IF(females!BH22&gt;0,females!BH22,"")</f>
        <v/>
      </c>
      <c r="U31" s="113" t="str">
        <f>IF(females!BH24&gt;0,females!BH24,"")</f>
        <v/>
      </c>
      <c r="V31" s="113" t="str">
        <f>IF(females!BH25&gt;0,females!BH25,"")</f>
        <v/>
      </c>
      <c r="W31" s="112" t="str">
        <f>IF(females!BH26&gt;0,females!BH26,"")</f>
        <v/>
      </c>
      <c r="X31" s="113" t="str">
        <f>IF(females!BH28&gt;0,females!BH28,"")</f>
        <v/>
      </c>
      <c r="Y31" s="111" t="str">
        <f>IF(females!BH29&gt;0,females!BH29,"")</f>
        <v/>
      </c>
      <c r="Z31" s="112" t="str">
        <f>IF(females!BH30&gt;0,females!BH30,"")</f>
        <v/>
      </c>
      <c r="AA31" s="111" t="str">
        <f>IF(females!BH32&gt;0,females!BH32,"")</f>
        <v/>
      </c>
      <c r="AB31" s="111" t="str">
        <f>IF(females!BH33&gt;0,females!BH33,"")</f>
        <v/>
      </c>
      <c r="AC31" s="112" t="str">
        <f>IF(females!BH34&gt;0,females!BH34,"")</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V31"/>
  <sheetViews>
    <sheetView zoomScaleNormal="100" workbookViewId="0">
      <pane xSplit="3" ySplit="1" topLeftCell="D2" activePane="bottomRight" state="frozen"/>
      <selection pane="topRight"/>
      <selection pane="bottomLeft"/>
      <selection pane="bottomRight" activeCell="I8" sqref="I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4" width="9.140625" style="64"/>
    <col min="15" max="22" width="6.7109375" style="64" customWidth="1"/>
    <col min="23" max="16384" width="9.140625" style="64"/>
  </cols>
  <sheetData>
    <row r="1" spans="1:22" ht="38.25" x14ac:dyDescent="0.2">
      <c r="A1" s="63" t="s">
        <v>63</v>
      </c>
      <c r="B1" s="81" t="s">
        <v>64</v>
      </c>
      <c r="C1" s="67" t="s">
        <v>47</v>
      </c>
      <c r="D1" s="82" t="s">
        <v>4</v>
      </c>
      <c r="E1" s="82" t="s">
        <v>48</v>
      </c>
      <c r="F1" s="82" t="s">
        <v>49</v>
      </c>
      <c r="G1" s="82" t="s">
        <v>50</v>
      </c>
      <c r="H1" s="82" t="s">
        <v>51</v>
      </c>
      <c r="I1" s="82" t="s">
        <v>52</v>
      </c>
      <c r="J1" s="82" t="s">
        <v>92</v>
      </c>
      <c r="K1" s="82" t="s">
        <v>5</v>
      </c>
      <c r="L1" s="82" t="s">
        <v>26</v>
      </c>
      <c r="M1" s="82" t="s">
        <v>27</v>
      </c>
      <c r="N1" s="82" t="s">
        <v>6</v>
      </c>
      <c r="O1" s="82" t="s">
        <v>65</v>
      </c>
      <c r="P1" s="82" t="s">
        <v>66</v>
      </c>
      <c r="Q1" s="82" t="s">
        <v>67</v>
      </c>
      <c r="R1" s="82" t="s">
        <v>68</v>
      </c>
      <c r="S1" s="82" t="s">
        <v>69</v>
      </c>
      <c r="T1" s="82" t="s">
        <v>70</v>
      </c>
      <c r="U1" s="82" t="s">
        <v>71</v>
      </c>
      <c r="V1" s="82" t="s">
        <v>72</v>
      </c>
    </row>
    <row r="2" spans="1:22" ht="25.5" x14ac:dyDescent="0.2">
      <c r="A2" s="63" t="str">
        <f>'females_stats (μm)'!A$2</f>
        <v>Echiniscus perarmatus</v>
      </c>
      <c r="B2" s="78" t="str">
        <f>'females_stats (μm)'!B$2</f>
        <v>ZA.214+362</v>
      </c>
      <c r="C2" s="101" t="str">
        <f>females!B1</f>
        <v>1 (NEO)</v>
      </c>
      <c r="D2" s="103">
        <f>IF(females!C3&gt;0,females!C3,"")</f>
        <v>461.83953033268102</v>
      </c>
      <c r="E2" s="116">
        <f>IF(females!C6&gt;0,females!C6,"")</f>
        <v>47.162426614481411</v>
      </c>
      <c r="F2" s="116">
        <f>IF(females!C7&gt;0,females!C7,"")</f>
        <v>15.655577299412915</v>
      </c>
      <c r="G2" s="116">
        <f>IF(females!C8&gt;0,females!C8,"")</f>
        <v>48.923679060665357</v>
      </c>
      <c r="H2" s="116">
        <f>IF(females!C9&gt;0,females!C9,"")</f>
        <v>13.894324853228962</v>
      </c>
      <c r="I2" s="116">
        <f>IF(females!C10&gt;0,females!C10,"")</f>
        <v>83.365949119373767</v>
      </c>
      <c r="J2" s="116">
        <f>IF(females!C13&gt;0,females!C13,"")</f>
        <v>116.63405088062622</v>
      </c>
      <c r="K2" s="116">
        <f>IF(females!C14&gt;0,females!C14,"")</f>
        <v>4.6966731898238745</v>
      </c>
      <c r="L2" s="116">
        <f>IF(females!C15&gt;0,females!C15,"")</f>
        <v>7.6320939334637963</v>
      </c>
      <c r="M2" s="116">
        <f>IF(females!C16&gt;0,females!C16,"")</f>
        <v>5.8708414872798436</v>
      </c>
      <c r="N2" s="116">
        <f>IF(females!C17&gt;0,females!C17,"")</f>
        <v>6.8493150684931505</v>
      </c>
      <c r="O2" s="116">
        <f>IF(females!C20&gt;0,females!C20,"")</f>
        <v>30.919765166340508</v>
      </c>
      <c r="P2" s="116">
        <f>IF(females!C21&gt;0,females!C21,"")</f>
        <v>7.0450097847358117</v>
      </c>
      <c r="Q2" s="116">
        <f>IF(females!C24&gt;0,females!C24,"")</f>
        <v>25.440313111545986</v>
      </c>
      <c r="R2" s="116" t="str">
        <f>IF(females!C25&gt;0,females!C25,"")</f>
        <v/>
      </c>
      <c r="S2" s="116">
        <f>IF(females!C28&gt;0,females!C28,"")</f>
        <v>25.831702544031309</v>
      </c>
      <c r="T2" s="118" t="str">
        <f>IF(females!C29&gt;0,females!C29,"")</f>
        <v/>
      </c>
      <c r="U2" s="118">
        <f>IF(females!C32&gt;0,females!C32,"")</f>
        <v>31.506849315068497</v>
      </c>
      <c r="V2" s="118" t="str">
        <f>IF(females!C33&gt;0,females!C33,"")</f>
        <v/>
      </c>
    </row>
    <row r="3" spans="1:22" ht="25.5" x14ac:dyDescent="0.2">
      <c r="A3" s="63" t="str">
        <f>'females_stats (μm)'!A$2</f>
        <v>Echiniscus perarmatus</v>
      </c>
      <c r="B3" s="78" t="str">
        <f>'females_stats (μm)'!B$2</f>
        <v>ZA.214+362</v>
      </c>
      <c r="C3" s="101">
        <f>females!D1</f>
        <v>2</v>
      </c>
      <c r="D3" s="103">
        <f>IF(females!E3&gt;0,females!E3,"")</f>
        <v>448.34710743801656</v>
      </c>
      <c r="E3" s="118">
        <f>IF(females!E6&gt;0,females!E6,"")</f>
        <v>42.355371900826448</v>
      </c>
      <c r="F3" s="118">
        <f>IF(females!E7&gt;0,females!E7,"")</f>
        <v>18.38842975206612</v>
      </c>
      <c r="G3" s="118">
        <f>IF(females!E8&gt;0,females!E8,"")</f>
        <v>44.628099173553728</v>
      </c>
      <c r="H3" s="118">
        <f>IF(females!E9&gt;0,females!E9,"")</f>
        <v>13.636363636363635</v>
      </c>
      <c r="I3" s="118">
        <f>IF(females!E10&gt;0,females!E10,"")</f>
        <v>78.305785123966942</v>
      </c>
      <c r="J3" s="118">
        <f>IF(females!E13&gt;0,females!E13,"")</f>
        <v>103.099173553719</v>
      </c>
      <c r="K3" s="118">
        <f>IF(females!E14&gt;0,females!E14,"")</f>
        <v>6.8181818181818175</v>
      </c>
      <c r="L3" s="118">
        <f>IF(females!E15&gt;0,females!E15,"")</f>
        <v>6.6115702479338845</v>
      </c>
      <c r="M3" s="118">
        <f>IF(females!E16&gt;0,females!E16,"")</f>
        <v>6.1983471074380168</v>
      </c>
      <c r="N3" s="118">
        <f>IF(females!E17&gt;0,females!E17,"")</f>
        <v>7.4380165289256199</v>
      </c>
      <c r="O3" s="118">
        <f>IF(females!E20&gt;0,females!E20,"")</f>
        <v>29.338842975206607</v>
      </c>
      <c r="P3" s="118" t="str">
        <f>IF(females!E21&gt;0,females!E21,"")</f>
        <v/>
      </c>
      <c r="Q3" s="118">
        <f>IF(females!E24&gt;0,females!E24,"")</f>
        <v>27.066115702479337</v>
      </c>
      <c r="R3" s="118">
        <f>IF(females!E25&gt;0,females!E25,"")</f>
        <v>5.7851239669421481</v>
      </c>
      <c r="S3" s="118">
        <f>IF(females!E28&gt;0,females!E28,"")</f>
        <v>25.826446280991739</v>
      </c>
      <c r="T3" s="118">
        <f>IF(females!E29&gt;0,females!E29,"")</f>
        <v>5.7851239669421481</v>
      </c>
      <c r="U3" s="118">
        <f>IF(females!E32&gt;0,females!E32,"")</f>
        <v>33.264462809917362</v>
      </c>
      <c r="V3" s="118" t="str">
        <f>IF(females!E33&gt;0,females!E33,"")</f>
        <v/>
      </c>
    </row>
    <row r="4" spans="1:22" ht="25.5" x14ac:dyDescent="0.2">
      <c r="A4" s="63" t="str">
        <f>'females_stats (μm)'!A$2</f>
        <v>Echiniscus perarmatus</v>
      </c>
      <c r="B4" s="78" t="str">
        <f>'females_stats (μm)'!B$2</f>
        <v>ZA.214+362</v>
      </c>
      <c r="C4" s="101">
        <f>females!F1</f>
        <v>3</v>
      </c>
      <c r="D4" s="103">
        <f>IF(females!G3&gt;0,females!G3,"")</f>
        <v>463.87832699619776</v>
      </c>
      <c r="E4" s="118">
        <f>IF(females!G6&gt;0,females!G6,"")</f>
        <v>42.20532319391635</v>
      </c>
      <c r="F4" s="118">
        <f>IF(females!G7&gt;0,females!G7,"")</f>
        <v>16.159695817490494</v>
      </c>
      <c r="G4" s="118">
        <f>IF(females!G8&gt;0,females!G8,"")</f>
        <v>44.866920152091254</v>
      </c>
      <c r="H4" s="118">
        <f>IF(females!G9&gt;0,females!G9,"")</f>
        <v>11.977186311787072</v>
      </c>
      <c r="I4" s="118">
        <f>IF(females!G10&gt;0,females!G10,"")</f>
        <v>86.121673003802272</v>
      </c>
      <c r="J4" s="118">
        <f>IF(females!G13&gt;0,females!G13,"")</f>
        <v>95.817490494296578</v>
      </c>
      <c r="K4" s="118">
        <f>IF(females!G14&gt;0,females!G14,"")</f>
        <v>6.6539923954372622</v>
      </c>
      <c r="L4" s="118">
        <f>IF(females!G15&gt;0,females!G15,"")</f>
        <v>8.3650190114068455</v>
      </c>
      <c r="M4" s="118">
        <f>IF(females!G16&gt;0,females!G16,"")</f>
        <v>5.5133079847908748</v>
      </c>
      <c r="N4" s="118">
        <f>IF(females!G17&gt;0,females!G17,"")</f>
        <v>8.5551330798479075</v>
      </c>
      <c r="O4" s="118">
        <f>IF(females!G20&gt;0,females!G20,"")</f>
        <v>25.85551330798479</v>
      </c>
      <c r="P4" s="118">
        <f>IF(females!G21&gt;0,females!G21,"")</f>
        <v>6.4638783269961975</v>
      </c>
      <c r="Q4" s="118">
        <f>IF(females!G24&gt;0,females!G24,"")</f>
        <v>25.475285171102662</v>
      </c>
      <c r="R4" s="118">
        <f>IF(females!G25&gt;0,females!G25,"")</f>
        <v>5.7034220532319395</v>
      </c>
      <c r="S4" s="118">
        <f>IF(females!G28&gt;0,females!G28,"")</f>
        <v>25.095057034220531</v>
      </c>
      <c r="T4" s="118" t="str">
        <f>IF(females!G29&gt;0,females!G29,"")</f>
        <v/>
      </c>
      <c r="U4" s="118">
        <f>IF(females!G32&gt;0,females!G32,"")</f>
        <v>30.418250950570343</v>
      </c>
      <c r="V4" s="118">
        <f>IF(females!G33&gt;0,females!G33,"")</f>
        <v>7.2243346007604554</v>
      </c>
    </row>
    <row r="5" spans="1:22" ht="25.5" x14ac:dyDescent="0.2">
      <c r="A5" s="63" t="str">
        <f>'females_stats (μm)'!A$2</f>
        <v>Echiniscus perarmatus</v>
      </c>
      <c r="B5" s="78" t="str">
        <f>'females_stats (μm)'!B$2</f>
        <v>ZA.214+362</v>
      </c>
      <c r="C5" s="101">
        <f>females!H1</f>
        <v>4</v>
      </c>
      <c r="D5" s="103" t="str">
        <f>IF(females!I3&gt;0,females!I3,"")</f>
        <v/>
      </c>
      <c r="E5" s="118">
        <f>IF(females!I6&gt;0,females!I6,"")</f>
        <v>41.108986615678781</v>
      </c>
      <c r="F5" s="118">
        <f>IF(females!I7&gt;0,females!I7,"")</f>
        <v>15.678776290630974</v>
      </c>
      <c r="G5" s="118">
        <f>IF(females!I8&gt;0,females!I8,"")</f>
        <v>41.873804971319309</v>
      </c>
      <c r="H5" s="118" t="str">
        <f>IF(females!I9&gt;0,females!I9,"")</f>
        <v/>
      </c>
      <c r="I5" s="118" t="str">
        <f>IF(females!I10&gt;0,females!I10,"")</f>
        <v/>
      </c>
      <c r="J5" s="118">
        <f>IF(females!I13&gt;0,females!I13,"")</f>
        <v>64.244741873804983</v>
      </c>
      <c r="K5" s="118">
        <f>IF(females!I14&gt;0,females!I14,"")</f>
        <v>6.1185468451242837</v>
      </c>
      <c r="L5" s="118">
        <f>IF(females!I15&gt;0,females!I15,"")</f>
        <v>5.1625239005736141</v>
      </c>
      <c r="M5" s="118" t="str">
        <f>IF(females!I16&gt;0,females!I16,"")</f>
        <v/>
      </c>
      <c r="N5" s="118">
        <f>IF(females!I17&gt;0,females!I17,"")</f>
        <v>7.8393881453154872</v>
      </c>
      <c r="O5" s="118">
        <f>IF(females!I20&gt;0,females!I20,"")</f>
        <v>26.386233269598474</v>
      </c>
      <c r="P5" s="118" t="str">
        <f>IF(females!I21&gt;0,females!I21,"")</f>
        <v/>
      </c>
      <c r="Q5" s="118">
        <f>IF(females!I24&gt;0,females!I24,"")</f>
        <v>23.518164435946463</v>
      </c>
      <c r="R5" s="118" t="str">
        <f>IF(females!I25&gt;0,females!I25,"")</f>
        <v/>
      </c>
      <c r="S5" s="118">
        <f>IF(females!I28&gt;0,females!I28,"")</f>
        <v>24.091778202676863</v>
      </c>
      <c r="T5" s="118">
        <f>IF(females!I29&gt;0,females!I29,"")</f>
        <v>5.1625239005736141</v>
      </c>
      <c r="U5" s="118">
        <f>IF(females!I32&gt;0,females!I32,"")</f>
        <v>27.72466539196941</v>
      </c>
      <c r="V5" s="118">
        <f>IF(females!I33&gt;0,females!I33,"")</f>
        <v>7.8393881453154872</v>
      </c>
    </row>
    <row r="6" spans="1:22" ht="25.5" x14ac:dyDescent="0.2">
      <c r="A6" s="63" t="str">
        <f>'females_stats (μm)'!A$2</f>
        <v>Echiniscus perarmatus</v>
      </c>
      <c r="B6" s="78" t="str">
        <f>'females_stats (μm)'!B$2</f>
        <v>ZA.214+362</v>
      </c>
      <c r="C6" s="101">
        <f>females!J1</f>
        <v>5</v>
      </c>
      <c r="D6" s="103">
        <f>IF(females!K3&gt;0,females!K3,"")</f>
        <v>479.07949790794981</v>
      </c>
      <c r="E6" s="118">
        <f>IF(females!K6&gt;0,females!K6,"")</f>
        <v>44.142259414225947</v>
      </c>
      <c r="F6" s="118">
        <f>IF(females!K7&gt;0,females!K7,"")</f>
        <v>18.410041841004187</v>
      </c>
      <c r="G6" s="118">
        <f>IF(females!K8&gt;0,females!K8,"")</f>
        <v>44.769874476987447</v>
      </c>
      <c r="H6" s="118">
        <f>IF(females!K9&gt;0,females!K9,"")</f>
        <v>14.01673640167364</v>
      </c>
      <c r="I6" s="118">
        <f>IF(females!K10&gt;0,females!K10,"")</f>
        <v>86.192468619246881</v>
      </c>
      <c r="J6" s="118">
        <f>IF(females!K13&gt;0,females!K13,"")</f>
        <v>113.80753138075315</v>
      </c>
      <c r="K6" s="118">
        <f>IF(females!K14&gt;0,females!K14,"")</f>
        <v>6.9037656903765692</v>
      </c>
      <c r="L6" s="118">
        <f>IF(females!K15&gt;0,females!K15,"")</f>
        <v>7.5313807531380759</v>
      </c>
      <c r="M6" s="118">
        <f>IF(females!K16&gt;0,females!K16,"")</f>
        <v>6.6945606694560675</v>
      </c>
      <c r="N6" s="118">
        <f>IF(females!K17&gt;0,females!K17,"")</f>
        <v>8.1589958158995817</v>
      </c>
      <c r="O6" s="118">
        <f>IF(females!K20&gt;0,females!K20,"")</f>
        <v>27.196652719665277</v>
      </c>
      <c r="P6" s="118">
        <f>IF(females!K21&gt;0,females!K21,"")</f>
        <v>6.2761506276150625</v>
      </c>
      <c r="Q6" s="118">
        <f>IF(females!K24&gt;0,females!K24,"")</f>
        <v>25.313807531380757</v>
      </c>
      <c r="R6" s="118" t="str">
        <f>IF(females!K25&gt;0,females!K25,"")</f>
        <v/>
      </c>
      <c r="S6" s="118">
        <f>IF(females!K28&gt;0,females!K28,"")</f>
        <v>24.68619246861925</v>
      </c>
      <c r="T6" s="118" t="str">
        <f>IF(females!K29&gt;0,females!K29,"")</f>
        <v/>
      </c>
      <c r="U6" s="118">
        <f>IF(females!K32&gt;0,females!K32,"")</f>
        <v>28.661087866108787</v>
      </c>
      <c r="V6" s="118">
        <f>IF(females!K33&gt;0,females!K33,"")</f>
        <v>7.5313807531380759</v>
      </c>
    </row>
    <row r="7" spans="1:22" ht="25.5" x14ac:dyDescent="0.2">
      <c r="A7" s="63" t="str">
        <f>'females_stats (μm)'!A$2</f>
        <v>Echiniscus perarmatus</v>
      </c>
      <c r="B7" s="78" t="str">
        <f>'females_stats (μm)'!B$2</f>
        <v>ZA.214+362</v>
      </c>
      <c r="C7" s="101">
        <f>females!L1</f>
        <v>6</v>
      </c>
      <c r="D7" s="103">
        <f>IF(females!M3&gt;0,females!M3,"")</f>
        <v>442.68077601410931</v>
      </c>
      <c r="E7" s="118">
        <f>IF(females!M6&gt;0,females!M6,"")</f>
        <v>41.093474426807759</v>
      </c>
      <c r="F7" s="118">
        <f>IF(females!M7&gt;0,females!M7,"")</f>
        <v>14.991181657848324</v>
      </c>
      <c r="G7" s="118">
        <f>IF(females!M8&gt;0,females!M8,"")</f>
        <v>44.26807760141093</v>
      </c>
      <c r="H7" s="118">
        <f>IF(females!M9&gt;0,females!M9,"")</f>
        <v>10.582010582010582</v>
      </c>
      <c r="I7" s="118">
        <f>IF(females!M10&gt;0,females!M10,"")</f>
        <v>82.716049382716037</v>
      </c>
      <c r="J7" s="118">
        <f>IF(females!M13&gt;0,females!M13,"")</f>
        <v>50.793650793650791</v>
      </c>
      <c r="K7" s="118">
        <f>IF(females!M14&gt;0,females!M14,"")</f>
        <v>5.996472663139329</v>
      </c>
      <c r="L7" s="118">
        <f>IF(females!M15&gt;0,females!M15,"")</f>
        <v>6.3492063492063489</v>
      </c>
      <c r="M7" s="118">
        <f>IF(females!M16&gt;0,females!M16,"")</f>
        <v>7.0546737213403876</v>
      </c>
      <c r="N7" s="118">
        <f>IF(females!M17&gt;0,females!M17,"")</f>
        <v>6.8783068783068781</v>
      </c>
      <c r="O7" s="118">
        <f>IF(females!M20&gt;0,females!M20,"")</f>
        <v>24.338624338624339</v>
      </c>
      <c r="P7" s="118" t="str">
        <f>IF(females!M21&gt;0,females!M21,"")</f>
        <v/>
      </c>
      <c r="Q7" s="118">
        <f>IF(females!M24&gt;0,females!M24,"")</f>
        <v>20.987654320987652</v>
      </c>
      <c r="R7" s="118" t="str">
        <f>IF(females!M25&gt;0,females!M25,"")</f>
        <v/>
      </c>
      <c r="S7" s="118">
        <f>IF(females!M28&gt;0,females!M28,"")</f>
        <v>22.222222222222221</v>
      </c>
      <c r="T7" s="118">
        <f>IF(females!M29&gt;0,females!M29,"")</f>
        <v>4.9382716049382713</v>
      </c>
      <c r="U7" s="118">
        <f>IF(females!M32&gt;0,females!M32,"")</f>
        <v>26.984126984126984</v>
      </c>
      <c r="V7" s="118">
        <f>IF(females!M33&gt;0,females!M33,"")</f>
        <v>5.6437389770723101</v>
      </c>
    </row>
    <row r="8" spans="1:22" ht="25.5" x14ac:dyDescent="0.2">
      <c r="A8" s="63" t="str">
        <f>'females_stats (μm)'!A$2</f>
        <v>Echiniscus perarmatus</v>
      </c>
      <c r="B8" s="78" t="str">
        <f>'females_stats (μm)'!B$2</f>
        <v>ZA.214+362</v>
      </c>
      <c r="C8" s="101">
        <f>females!N1</f>
        <v>7</v>
      </c>
      <c r="D8" s="103">
        <f>IF(females!O3&gt;0,females!O3,"")</f>
        <v>405.62913907284769</v>
      </c>
      <c r="E8" s="118">
        <f>IF(females!O6&gt;0,females!O6,"")</f>
        <v>34.271523178807946</v>
      </c>
      <c r="F8" s="118">
        <f>IF(females!O7&gt;0,females!O7,"")</f>
        <v>12.417218543046358</v>
      </c>
      <c r="G8" s="118">
        <f>IF(females!O8&gt;0,females!O8,"")</f>
        <v>40.562913907284766</v>
      </c>
      <c r="H8" s="118">
        <f>IF(females!O9&gt;0,females!O9,"")</f>
        <v>9.4370860927152336</v>
      </c>
      <c r="I8" s="118">
        <f>IF(females!O10&gt;0,females!O10,"")</f>
        <v>76.158940397350989</v>
      </c>
      <c r="J8" s="118">
        <f>IF(females!O13&gt;0,females!O13,"")</f>
        <v>77.814569536423832</v>
      </c>
      <c r="K8" s="118">
        <f>IF(females!O14&gt;0,females!O14,"")</f>
        <v>6.1258278145695373</v>
      </c>
      <c r="L8" s="118">
        <f>IF(females!O15&gt;0,females!O15,"")</f>
        <v>6.1258278145695373</v>
      </c>
      <c r="M8" s="118">
        <f>IF(females!O16&gt;0,females!O16,"")</f>
        <v>5.7947019867549674</v>
      </c>
      <c r="N8" s="118">
        <f>IF(females!O17&gt;0,females!O17,"")</f>
        <v>6.6225165562913908</v>
      </c>
      <c r="O8" s="118">
        <f>IF(females!O20&gt;0,females!O20,"")</f>
        <v>24.172185430463578</v>
      </c>
      <c r="P8" s="118">
        <f>IF(females!O21&gt;0,females!O21,"")</f>
        <v>5.9602649006622519</v>
      </c>
      <c r="Q8" s="118">
        <f>IF(females!O24&gt;0,females!O24,"")</f>
        <v>23.344370860927153</v>
      </c>
      <c r="R8" s="118" t="str">
        <f>IF(females!O25&gt;0,females!O25,"")</f>
        <v/>
      </c>
      <c r="S8" s="118">
        <f>IF(females!O28&gt;0,females!O28,"")</f>
        <v>21.688741721854303</v>
      </c>
      <c r="T8" s="118">
        <f>IF(females!O29&gt;0,females!O29,"")</f>
        <v>5.7947019867549674</v>
      </c>
      <c r="U8" s="118">
        <f>IF(females!O32&gt;0,females!O32,"")</f>
        <v>24.337748344370862</v>
      </c>
      <c r="V8" s="118">
        <f>IF(females!O33&gt;0,females!O33,"")</f>
        <v>5.629139072847682</v>
      </c>
    </row>
    <row r="9" spans="1:22" ht="25.5" x14ac:dyDescent="0.2">
      <c r="A9" s="63" t="str">
        <f>'females_stats (μm)'!A$2</f>
        <v>Echiniscus perarmatus</v>
      </c>
      <c r="B9" s="78" t="str">
        <f>'females_stats (μm)'!B$2</f>
        <v>ZA.214+362</v>
      </c>
      <c r="C9" s="101">
        <f>females!P1</f>
        <v>8</v>
      </c>
      <c r="D9" s="103">
        <f>IF(females!Q3&gt;0,females!Q3,"")</f>
        <v>398.07692307692309</v>
      </c>
      <c r="E9" s="118" t="str">
        <f>IF(females!Q6&gt;0,females!Q6,"")</f>
        <v/>
      </c>
      <c r="F9" s="118">
        <f>IF(females!Q7&gt;0,females!Q7,"")</f>
        <v>13.846153846153847</v>
      </c>
      <c r="G9" s="118">
        <f>IF(females!Q8&gt;0,females!Q8,"")</f>
        <v>44.999999999999993</v>
      </c>
      <c r="H9" s="118" t="str">
        <f>IF(females!Q9&gt;0,females!Q9,"")</f>
        <v/>
      </c>
      <c r="I9" s="118" t="str">
        <f>IF(females!Q10&gt;0,females!Q10,"")</f>
        <v/>
      </c>
      <c r="J9" s="118">
        <f>IF(females!Q13&gt;0,females!Q13,"")</f>
        <v>65.192307692307693</v>
      </c>
      <c r="K9" s="118">
        <f>IF(females!Q14&gt;0,females!Q14,"")</f>
        <v>4.4230769230769225</v>
      </c>
      <c r="L9" s="118">
        <f>IF(females!Q15&gt;0,females!Q15,"")</f>
        <v>4.8076923076923084</v>
      </c>
      <c r="M9" s="118">
        <f>IF(females!Q16&gt;0,females!Q16,"")</f>
        <v>4.615384615384615</v>
      </c>
      <c r="N9" s="118">
        <f>IF(females!Q17&gt;0,females!Q17,"")</f>
        <v>6.5384615384615392</v>
      </c>
      <c r="O9" s="118">
        <f>IF(females!Q20&gt;0,females!Q20,"")</f>
        <v>23.26923076923077</v>
      </c>
      <c r="P9" s="118">
        <f>IF(females!Q21&gt;0,females!Q21,"")</f>
        <v>5.1923076923076925</v>
      </c>
      <c r="Q9" s="118">
        <f>IF(females!Q24&gt;0,females!Q24,"")</f>
        <v>23.46153846153846</v>
      </c>
      <c r="R9" s="118">
        <f>IF(females!Q25&gt;0,females!Q25,"")</f>
        <v>5.1923076923076925</v>
      </c>
      <c r="S9" s="118">
        <f>IF(females!Q28&gt;0,females!Q28,"")</f>
        <v>23.076923076923077</v>
      </c>
      <c r="T9" s="118" t="str">
        <f>IF(females!Q29&gt;0,females!Q29,"")</f>
        <v/>
      </c>
      <c r="U9" s="118">
        <f>IF(females!Q32&gt;0,females!Q32,"")</f>
        <v>26.153846153846157</v>
      </c>
      <c r="V9" s="118">
        <f>IF(females!Q33&gt;0,females!Q33,"")</f>
        <v>6.1538461538461542</v>
      </c>
    </row>
    <row r="10" spans="1:22" ht="25.5" x14ac:dyDescent="0.2">
      <c r="A10" s="63" t="str">
        <f>'females_stats (μm)'!A$2</f>
        <v>Echiniscus perarmatus</v>
      </c>
      <c r="B10" s="78" t="str">
        <f>'females_stats (μm)'!B$2</f>
        <v>ZA.214+362</v>
      </c>
      <c r="C10" s="101">
        <f>females!R1</f>
        <v>9</v>
      </c>
      <c r="D10" s="103">
        <f>IF(females!S3&gt;0,females!S3,"")</f>
        <v>445.45454545454544</v>
      </c>
      <c r="E10" s="118">
        <f>IF(females!S6&gt;0,females!S6,"")</f>
        <v>41.13636363636364</v>
      </c>
      <c r="F10" s="118">
        <f>IF(females!S7&gt;0,females!S7,"")</f>
        <v>14.545454545454547</v>
      </c>
      <c r="G10" s="118">
        <f>IF(females!S8&gt;0,females!S8,"")</f>
        <v>48.409090909090914</v>
      </c>
      <c r="H10" s="118">
        <f>IF(females!S9&gt;0,females!S9,"")</f>
        <v>12.272727272727273</v>
      </c>
      <c r="I10" s="118">
        <f>IF(females!S10&gt;0,females!S10,"")</f>
        <v>96.818181818181827</v>
      </c>
      <c r="J10" s="118">
        <f>IF(females!S13&gt;0,females!S13,"")</f>
        <v>60.227272727272727</v>
      </c>
      <c r="K10" s="118">
        <f>IF(females!S14&gt;0,females!S14,"")</f>
        <v>5.2272727272727266</v>
      </c>
      <c r="L10" s="118">
        <f>IF(females!S15&gt;0,females!S15,"")</f>
        <v>5.6818181818181817</v>
      </c>
      <c r="M10" s="118">
        <f>IF(females!S16&gt;0,females!S16,"")</f>
        <v>5.4545454545454541</v>
      </c>
      <c r="N10" s="118">
        <f>IF(females!S17&gt;0,females!S17,"")</f>
        <v>7.7272727272727266</v>
      </c>
      <c r="O10" s="118">
        <f>IF(females!S20&gt;0,females!S20,"")</f>
        <v>25.227272727272727</v>
      </c>
      <c r="P10" s="118">
        <f>IF(females!S21&gt;0,females!S21,"")</f>
        <v>5.4545454545454541</v>
      </c>
      <c r="Q10" s="118">
        <f>IF(females!S24&gt;0,females!S24,"")</f>
        <v>23.636363636363637</v>
      </c>
      <c r="R10" s="118">
        <f>IF(females!S25&gt;0,females!S25,"")</f>
        <v>5.9090909090909092</v>
      </c>
      <c r="S10" s="118">
        <f>IF(females!S28&gt;0,females!S28,"")</f>
        <v>25.227272727272727</v>
      </c>
      <c r="T10" s="118" t="str">
        <f>IF(females!S29&gt;0,females!S29,"")</f>
        <v/>
      </c>
      <c r="U10" s="118">
        <f>IF(females!S32&gt;0,females!S32,"")</f>
        <v>27.954545454545453</v>
      </c>
      <c r="V10" s="118">
        <f>IF(females!S33&gt;0,females!S33,"")</f>
        <v>6.8181818181818175</v>
      </c>
    </row>
    <row r="11" spans="1:22" ht="25.5" x14ac:dyDescent="0.2">
      <c r="A11" s="63" t="str">
        <f>'females_stats (μm)'!A$2</f>
        <v>Echiniscus perarmatus</v>
      </c>
      <c r="B11" s="78" t="str">
        <f>'females_stats (μm)'!B$2</f>
        <v>ZA.214+362</v>
      </c>
      <c r="C11" s="101">
        <f>females!T1</f>
        <v>10</v>
      </c>
      <c r="D11" s="103">
        <f>IF(females!U3&gt;0,females!U3,"")</f>
        <v>447.30679156908667</v>
      </c>
      <c r="E11" s="118" t="str">
        <f>IF(females!U6&gt;0,females!U6,"")</f>
        <v/>
      </c>
      <c r="F11" s="118">
        <f>IF(females!U7&gt;0,females!U7,"")</f>
        <v>18.266978922716625</v>
      </c>
      <c r="G11" s="118">
        <f>IF(females!U8&gt;0,females!U8,"")</f>
        <v>52.693208430913344</v>
      </c>
      <c r="H11" s="118">
        <f>IF(females!U9&gt;0,females!U9,"")</f>
        <v>14.754098360655737</v>
      </c>
      <c r="I11" s="118">
        <f>IF(females!U10&gt;0,females!U10,"")</f>
        <v>80.562060889929725</v>
      </c>
      <c r="J11" s="118">
        <f>IF(females!U13&gt;0,females!U13,"")</f>
        <v>116.39344262295081</v>
      </c>
      <c r="K11" s="118">
        <f>IF(females!U14&gt;0,females!U14,"")</f>
        <v>5.8548009367681493</v>
      </c>
      <c r="L11" s="118">
        <f>IF(females!U15&gt;0,females!U15,"")</f>
        <v>5.620608899297423</v>
      </c>
      <c r="M11" s="118">
        <f>IF(females!U16&gt;0,females!U16,"")</f>
        <v>5.8548009367681493</v>
      </c>
      <c r="N11" s="118">
        <f>IF(females!U17&gt;0,females!U17,"")</f>
        <v>8.1967213114754092</v>
      </c>
      <c r="O11" s="118">
        <f>IF(females!U20&gt;0,females!U20,"")</f>
        <v>32.084309133489455</v>
      </c>
      <c r="P11" s="118">
        <f>IF(females!U21&gt;0,females!U21,"")</f>
        <v>7.9625292740046829</v>
      </c>
      <c r="Q11" s="118">
        <f>IF(females!U24&gt;0,females!U24,"")</f>
        <v>24.355971896955502</v>
      </c>
      <c r="R11" s="118">
        <f>IF(females!U25&gt;0,females!U25,"")</f>
        <v>6.5573770491803272</v>
      </c>
      <c r="S11" s="118">
        <f>IF(females!U28&gt;0,females!U28,"")</f>
        <v>26.229508196721309</v>
      </c>
      <c r="T11" s="118">
        <f>IF(females!U29&gt;0,females!U29,"")</f>
        <v>6.3231850117096018</v>
      </c>
      <c r="U11" s="118" t="str">
        <f>IF(females!U32&gt;0,females!U32,"")</f>
        <v/>
      </c>
      <c r="V11" s="118" t="str">
        <f>IF(females!U33&gt;0,females!U33,"")</f>
        <v/>
      </c>
    </row>
    <row r="12" spans="1:22" ht="25.5" x14ac:dyDescent="0.2">
      <c r="A12" s="63" t="str">
        <f>'females_stats (μm)'!A$2</f>
        <v>Echiniscus perarmatus</v>
      </c>
      <c r="B12" s="78" t="str">
        <f>'females_stats (μm)'!B$2</f>
        <v>ZA.214+362</v>
      </c>
      <c r="C12" s="101">
        <f>females!V1</f>
        <v>11</v>
      </c>
      <c r="D12" s="103">
        <f>IF(females!W3&gt;0,females!W3,"")</f>
        <v>428.88402625820572</v>
      </c>
      <c r="E12" s="118">
        <f>IF(females!W6&gt;0,females!W6,"")</f>
        <v>41.575492341356671</v>
      </c>
      <c r="F12" s="118">
        <f>IF(females!W7&gt;0,females!W7,"")</f>
        <v>18.818380743982495</v>
      </c>
      <c r="G12" s="118">
        <f>IF(females!W8&gt;0,females!W8,"")</f>
        <v>43.544857768052509</v>
      </c>
      <c r="H12" s="118">
        <f>IF(females!W9&gt;0,females!W9,"")</f>
        <v>13.566739606126916</v>
      </c>
      <c r="I12" s="118">
        <f>IF(females!W10&gt;0,females!W10,"")</f>
        <v>84.026258205689274</v>
      </c>
      <c r="J12" s="118">
        <f>IF(females!W13&gt;0,females!W13,"")</f>
        <v>97.15536105032821</v>
      </c>
      <c r="K12" s="118">
        <f>IF(females!W14&gt;0,females!W14,"")</f>
        <v>5.4704595185995624</v>
      </c>
      <c r="L12" s="118">
        <f>IF(females!W15&gt;0,females!W15,"")</f>
        <v>5.0328227571115969</v>
      </c>
      <c r="M12" s="118">
        <f>IF(females!W16&gt;0,females!W16,"")</f>
        <v>6.1269146608315088</v>
      </c>
      <c r="N12" s="118">
        <f>IF(females!W17&gt;0,females!W17,"")</f>
        <v>7.4398249452954035</v>
      </c>
      <c r="O12" s="118">
        <f>IF(females!W20&gt;0,females!W20,"")</f>
        <v>25.601750547045949</v>
      </c>
      <c r="P12" s="118">
        <f>IF(females!W21&gt;0,females!W21,"")</f>
        <v>6.7833698030634579</v>
      </c>
      <c r="Q12" s="118">
        <f>IF(females!W24&gt;0,females!W24,"")</f>
        <v>23.851203501094091</v>
      </c>
      <c r="R12" s="118">
        <f>IF(females!W25&gt;0,females!W25,"")</f>
        <v>5.6892778993435451</v>
      </c>
      <c r="S12" s="118">
        <f>IF(females!W28&gt;0,females!W28,"")</f>
        <v>21.663019693654267</v>
      </c>
      <c r="T12" s="118">
        <f>IF(females!W29&gt;0,females!W29,"")</f>
        <v>5.6892778993435451</v>
      </c>
      <c r="U12" s="118">
        <f>IF(females!W32&gt;0,females!W32,"")</f>
        <v>27.571115973741794</v>
      </c>
      <c r="V12" s="118" t="str">
        <f>IF(females!W33&gt;0,females!W33,"")</f>
        <v/>
      </c>
    </row>
    <row r="13" spans="1:22" ht="25.5" x14ac:dyDescent="0.2">
      <c r="A13" s="63" t="str">
        <f>'females_stats (μm)'!A$2</f>
        <v>Echiniscus perarmatus</v>
      </c>
      <c r="B13" s="78" t="str">
        <f>'females_stats (μm)'!B$2</f>
        <v>ZA.214+362</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8" t="str">
        <f>IF(females!Y13&gt;0,females!Y13,"")</f>
        <v/>
      </c>
      <c r="K13" s="118" t="str">
        <f>IF(females!Y14&gt;0,females!Y14,"")</f>
        <v/>
      </c>
      <c r="L13" s="118" t="str">
        <f>IF(females!Y15&gt;0,females!Y15,"")</f>
        <v/>
      </c>
      <c r="M13" s="118" t="str">
        <f>IF(females!Y16&gt;0,females!Y16,"")</f>
        <v/>
      </c>
      <c r="N13" s="118" t="str">
        <f>IF(females!Y17&gt;0,females!Y17,"")</f>
        <v/>
      </c>
      <c r="O13" s="118" t="str">
        <f>IF(females!Y20&gt;0,females!Y20,"")</f>
        <v/>
      </c>
      <c r="P13" s="118" t="str">
        <f>IF(females!Y21&gt;0,females!Y21,"")</f>
        <v/>
      </c>
      <c r="Q13" s="118" t="str">
        <f>IF(females!Y24&gt;0,females!Y24,"")</f>
        <v/>
      </c>
      <c r="R13" s="118" t="str">
        <f>IF(females!Y25&gt;0,females!Y25,"")</f>
        <v/>
      </c>
      <c r="S13" s="118" t="str">
        <f>IF(females!Y28&gt;0,females!Y28,"")</f>
        <v/>
      </c>
      <c r="T13" s="118" t="str">
        <f>IF(females!Y29&gt;0,females!Y29,"")</f>
        <v/>
      </c>
      <c r="U13" s="118" t="str">
        <f>IF(females!Y32&gt;0,females!Y32,"")</f>
        <v/>
      </c>
      <c r="V13" s="118" t="str">
        <f>IF(females!Y33&gt;0,females!Y33,"")</f>
        <v/>
      </c>
    </row>
    <row r="14" spans="1:22" ht="25.5" x14ac:dyDescent="0.2">
      <c r="A14" s="63" t="str">
        <f>'females_stats (μm)'!A$2</f>
        <v>Echiniscus perarmatus</v>
      </c>
      <c r="B14" s="78" t="str">
        <f>'females_stats (μm)'!B$2</f>
        <v>ZA.214+362</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8" t="str">
        <f>IF(females!AA13&gt;0,females!AA13,"")</f>
        <v/>
      </c>
      <c r="K14" s="118" t="str">
        <f>IF(females!AA14&gt;0,females!AA14,"")</f>
        <v/>
      </c>
      <c r="L14" s="118" t="str">
        <f>IF(females!AA15&gt;0,females!AA15,"")</f>
        <v/>
      </c>
      <c r="M14" s="118" t="str">
        <f>IF(females!AA16&gt;0,females!AA16,"")</f>
        <v/>
      </c>
      <c r="N14" s="118" t="str">
        <f>IF(females!AA17&gt;0,females!AA17,"")</f>
        <v/>
      </c>
      <c r="O14" s="118" t="str">
        <f>IF(females!AA20&gt;0,females!AA20,"")</f>
        <v/>
      </c>
      <c r="P14" s="118" t="str">
        <f>IF(females!AA21&gt;0,females!AA21,"")</f>
        <v/>
      </c>
      <c r="Q14" s="118" t="str">
        <f>IF(females!AA24&gt;0,females!AA24,"")</f>
        <v/>
      </c>
      <c r="R14" s="118" t="str">
        <f>IF(females!AA25&gt;0,females!AA25,"")</f>
        <v/>
      </c>
      <c r="S14" s="118" t="str">
        <f>IF(females!AA28&gt;0,females!AA28,"")</f>
        <v/>
      </c>
      <c r="T14" s="118" t="str">
        <f>IF(females!AA29&gt;0,females!AA29,"")</f>
        <v/>
      </c>
      <c r="U14" s="118" t="str">
        <f>IF(females!AA32&gt;0,females!AA32,"")</f>
        <v/>
      </c>
      <c r="V14" s="118" t="str">
        <f>IF(females!AA33&gt;0,females!AA33,"")</f>
        <v/>
      </c>
    </row>
    <row r="15" spans="1:22" ht="25.5" x14ac:dyDescent="0.2">
      <c r="A15" s="63" t="str">
        <f>'females_stats (μm)'!A$2</f>
        <v>Echiniscus perarmatus</v>
      </c>
      <c r="B15" s="78" t="str">
        <f>'females_stats (μm)'!B$2</f>
        <v>ZA.214+362</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8" t="str">
        <f>IF(females!AC13&gt;0,females!AC13,"")</f>
        <v/>
      </c>
      <c r="K15" s="118" t="str">
        <f>IF(females!AC14&gt;0,females!AC14,"")</f>
        <v/>
      </c>
      <c r="L15" s="118" t="str">
        <f>IF(females!AC15&gt;0,females!AC15,"")</f>
        <v/>
      </c>
      <c r="M15" s="118" t="str">
        <f>IF(females!AC16&gt;0,females!AC16,"")</f>
        <v/>
      </c>
      <c r="N15" s="118" t="str">
        <f>IF(females!AC17&gt;0,females!AC17,"")</f>
        <v/>
      </c>
      <c r="O15" s="118" t="str">
        <f>IF(females!AC20&gt;0,females!AC20,"")</f>
        <v/>
      </c>
      <c r="P15" s="118" t="str">
        <f>IF(females!AC21&gt;0,females!AC21,"")</f>
        <v/>
      </c>
      <c r="Q15" s="118" t="str">
        <f>IF(females!AC24&gt;0,females!AC24,"")</f>
        <v/>
      </c>
      <c r="R15" s="118" t="str">
        <f>IF(females!AC25&gt;0,females!AC25,"")</f>
        <v/>
      </c>
      <c r="S15" s="118" t="str">
        <f>IF(females!AC28&gt;0,females!AC28,"")</f>
        <v/>
      </c>
      <c r="T15" s="118" t="str">
        <f>IF(females!AC29&gt;0,females!AC29,"")</f>
        <v/>
      </c>
      <c r="U15" s="118" t="str">
        <f>IF(females!AC32&gt;0,females!AC32,"")</f>
        <v/>
      </c>
      <c r="V15" s="118" t="str">
        <f>IF(females!AC33&gt;0,females!AC33,"")</f>
        <v/>
      </c>
    </row>
    <row r="16" spans="1:22" ht="25.5" x14ac:dyDescent="0.2">
      <c r="A16" s="63" t="str">
        <f>'females_stats (μm)'!A$2</f>
        <v>Echiniscus perarmatus</v>
      </c>
      <c r="B16" s="78" t="str">
        <f>'females_stats (μm)'!B$2</f>
        <v>ZA.214+362</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8" t="str">
        <f>IF(females!AE13&gt;0,females!AE13,"")</f>
        <v/>
      </c>
      <c r="K16" s="118" t="str">
        <f>IF(females!AE14&gt;0,females!AE14,"")</f>
        <v/>
      </c>
      <c r="L16" s="118" t="str">
        <f>IF(females!AE15&gt;0,females!AE15,"")</f>
        <v/>
      </c>
      <c r="M16" s="118" t="str">
        <f>IF(females!AE16&gt;0,females!AE16,"")</f>
        <v/>
      </c>
      <c r="N16" s="118" t="str">
        <f>IF(females!AE17&gt;0,females!AE17,"")</f>
        <v/>
      </c>
      <c r="O16" s="118" t="str">
        <f>IF(females!AE20&gt;0,females!AE20,"")</f>
        <v/>
      </c>
      <c r="P16" s="118" t="str">
        <f>IF(females!AE21&gt;0,females!AE21,"")</f>
        <v/>
      </c>
      <c r="Q16" s="118" t="str">
        <f>IF(females!AE24&gt;0,females!AE24,"")</f>
        <v/>
      </c>
      <c r="R16" s="118" t="str">
        <f>IF(females!AE25&gt;0,females!AE25,"")</f>
        <v/>
      </c>
      <c r="S16" s="118" t="str">
        <f>IF(females!AE28&gt;0,females!AE28,"")</f>
        <v/>
      </c>
      <c r="T16" s="118" t="str">
        <f>IF(females!AE29&gt;0,females!AE29,"")</f>
        <v/>
      </c>
      <c r="U16" s="118" t="str">
        <f>IF(females!AE32&gt;0,females!AE32,"")</f>
        <v/>
      </c>
      <c r="V16" s="118" t="str">
        <f>IF(females!AE33&gt;0,females!AE33,"")</f>
        <v/>
      </c>
    </row>
    <row r="17" spans="1:22" ht="25.5" x14ac:dyDescent="0.2">
      <c r="A17" s="63" t="str">
        <f>'females_stats (μm)'!A$2</f>
        <v>Echiniscus perarmatus</v>
      </c>
      <c r="B17" s="78" t="str">
        <f>'females_stats (μm)'!B$2</f>
        <v>ZA.214+362</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8" t="str">
        <f>IF(females!AG13&gt;0,females!AG13,"")</f>
        <v/>
      </c>
      <c r="K17" s="118" t="str">
        <f>IF(females!AG14&gt;0,females!AG14,"")</f>
        <v/>
      </c>
      <c r="L17" s="118" t="str">
        <f>IF(females!AG15&gt;0,females!AG15,"")</f>
        <v/>
      </c>
      <c r="M17" s="118" t="str">
        <f>IF(females!AG16&gt;0,females!AG16,"")</f>
        <v/>
      </c>
      <c r="N17" s="118" t="str">
        <f>IF(females!AG17&gt;0,females!AG17,"")</f>
        <v/>
      </c>
      <c r="O17" s="118" t="str">
        <f>IF(females!AG20&gt;0,females!AG20,"")</f>
        <v/>
      </c>
      <c r="P17" s="118" t="str">
        <f>IF(females!AG21&gt;0,females!AG21,"")</f>
        <v/>
      </c>
      <c r="Q17" s="118" t="str">
        <f>IF(females!AG24&gt;0,females!AG24,"")</f>
        <v/>
      </c>
      <c r="R17" s="118" t="str">
        <f>IF(females!AG25&gt;0,females!AG25,"")</f>
        <v/>
      </c>
      <c r="S17" s="118" t="str">
        <f>IF(females!AG28&gt;0,females!AG28,"")</f>
        <v/>
      </c>
      <c r="T17" s="118" t="str">
        <f>IF(females!AG29&gt;0,females!AG29,"")</f>
        <v/>
      </c>
      <c r="U17" s="118" t="str">
        <f>IF(females!AG32&gt;0,females!AG32,"")</f>
        <v/>
      </c>
      <c r="V17" s="118" t="str">
        <f>IF(females!AG33&gt;0,females!AG33,"")</f>
        <v/>
      </c>
    </row>
    <row r="18" spans="1:22" ht="25.5" x14ac:dyDescent="0.2">
      <c r="A18" s="63" t="str">
        <f>'females_stats (μm)'!A$2</f>
        <v>Echiniscus perarmatus</v>
      </c>
      <c r="B18" s="78" t="str">
        <f>'females_stats (μm)'!B$2</f>
        <v>ZA.214+362</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8" t="str">
        <f>IF(females!AI13&gt;0,females!AI13,"")</f>
        <v/>
      </c>
      <c r="K18" s="118" t="str">
        <f>IF(females!AI14&gt;0,females!AI14,"")</f>
        <v/>
      </c>
      <c r="L18" s="118" t="str">
        <f>IF(females!AI15&gt;0,females!AI15,"")</f>
        <v/>
      </c>
      <c r="M18" s="118" t="str">
        <f>IF(females!AI16&gt;0,females!AI16,"")</f>
        <v/>
      </c>
      <c r="N18" s="118" t="str">
        <f>IF(females!AI17&gt;0,females!AI17,"")</f>
        <v/>
      </c>
      <c r="O18" s="118" t="str">
        <f>IF(females!AI20&gt;0,females!AI20,"")</f>
        <v/>
      </c>
      <c r="P18" s="118" t="str">
        <f>IF(females!AI21&gt;0,females!AI21,"")</f>
        <v/>
      </c>
      <c r="Q18" s="118" t="str">
        <f>IF(females!AI24&gt;0,females!AI24,"")</f>
        <v/>
      </c>
      <c r="R18" s="118" t="str">
        <f>IF(females!AI25&gt;0,females!AI25,"")</f>
        <v/>
      </c>
      <c r="S18" s="118" t="str">
        <f>IF(females!AI28&gt;0,females!AI28,"")</f>
        <v/>
      </c>
      <c r="T18" s="118" t="str">
        <f>IF(females!AI29&gt;0,females!AI29,"")</f>
        <v/>
      </c>
      <c r="U18" s="118" t="str">
        <f>IF(females!AI32&gt;0,females!AI32,"")</f>
        <v/>
      </c>
      <c r="V18" s="118" t="str">
        <f>IF(females!AI33&gt;0,females!AI33,"")</f>
        <v/>
      </c>
    </row>
    <row r="19" spans="1:22" ht="25.5" x14ac:dyDescent="0.2">
      <c r="A19" s="63" t="str">
        <f>'females_stats (μm)'!A$2</f>
        <v>Echiniscus perarmatus</v>
      </c>
      <c r="B19" s="78" t="str">
        <f>'females_stats (μm)'!B$2</f>
        <v>ZA.214+362</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8" t="str">
        <f>IF(females!AK13&gt;0,females!AK13,"")</f>
        <v/>
      </c>
      <c r="K19" s="118" t="str">
        <f>IF(females!AK14&gt;0,females!AK14,"")</f>
        <v/>
      </c>
      <c r="L19" s="118" t="str">
        <f>IF(females!AK15&gt;0,females!AK15,"")</f>
        <v/>
      </c>
      <c r="M19" s="118" t="str">
        <f>IF(females!AK16&gt;0,females!AK16,"")</f>
        <v/>
      </c>
      <c r="N19" s="118" t="str">
        <f>IF(females!AK17&gt;0,females!AK17,"")</f>
        <v/>
      </c>
      <c r="O19" s="118" t="str">
        <f>IF(females!AK20&gt;0,females!AK20,"")</f>
        <v/>
      </c>
      <c r="P19" s="118" t="str">
        <f>IF(females!AK21&gt;0,females!AK21,"")</f>
        <v/>
      </c>
      <c r="Q19" s="118" t="str">
        <f>IF(females!AK24&gt;0,females!AK24,"")</f>
        <v/>
      </c>
      <c r="R19" s="118" t="str">
        <f>IF(females!AK25&gt;0,females!AK25,"")</f>
        <v/>
      </c>
      <c r="S19" s="118" t="str">
        <f>IF(females!AK28&gt;0,females!AK28,"")</f>
        <v/>
      </c>
      <c r="T19" s="118" t="str">
        <f>IF(females!AK29&gt;0,females!AK29,"")</f>
        <v/>
      </c>
      <c r="U19" s="118" t="str">
        <f>IF(females!AK32&gt;0,females!AK32,"")</f>
        <v/>
      </c>
      <c r="V19" s="118" t="str">
        <f>IF(females!AK33&gt;0,females!AK33,"")</f>
        <v/>
      </c>
    </row>
    <row r="20" spans="1:22" ht="25.5" x14ac:dyDescent="0.2">
      <c r="A20" s="63" t="str">
        <f>'females_stats (μm)'!A$2</f>
        <v>Echiniscus perarmatus</v>
      </c>
      <c r="B20" s="78" t="str">
        <f>'females_stats (μm)'!B$2</f>
        <v>ZA.214+362</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8" t="str">
        <f>IF(females!AM13&gt;0,females!AM13,"")</f>
        <v/>
      </c>
      <c r="K20" s="118" t="str">
        <f>IF(females!AM14&gt;0,females!AM14,"")</f>
        <v/>
      </c>
      <c r="L20" s="118" t="str">
        <f>IF(females!AM15&gt;0,females!AM15,"")</f>
        <v/>
      </c>
      <c r="M20" s="118" t="str">
        <f>IF(females!AM16&gt;0,females!AM16,"")</f>
        <v/>
      </c>
      <c r="N20" s="118" t="str">
        <f>IF(females!AM17&gt;0,females!AM17,"")</f>
        <v/>
      </c>
      <c r="O20" s="118" t="str">
        <f>IF(females!AM20&gt;0,females!AM20,"")</f>
        <v/>
      </c>
      <c r="P20" s="118" t="str">
        <f>IF(females!AM21&gt;0,females!AM21,"")</f>
        <v/>
      </c>
      <c r="Q20" s="118" t="str">
        <f>IF(females!AM24&gt;0,females!AM24,"")</f>
        <v/>
      </c>
      <c r="R20" s="118" t="str">
        <f>IF(females!AM25&gt;0,females!AM25,"")</f>
        <v/>
      </c>
      <c r="S20" s="118" t="str">
        <f>IF(females!AM28&gt;0,females!AM28,"")</f>
        <v/>
      </c>
      <c r="T20" s="118" t="str">
        <f>IF(females!AM29&gt;0,females!AM29,"")</f>
        <v/>
      </c>
      <c r="U20" s="118" t="str">
        <f>IF(females!AM32&gt;0,females!AM32,"")</f>
        <v/>
      </c>
      <c r="V20" s="118" t="str">
        <f>IF(females!AM33&gt;0,females!AM33,"")</f>
        <v/>
      </c>
    </row>
    <row r="21" spans="1:22" ht="25.5" x14ac:dyDescent="0.2">
      <c r="A21" s="63" t="str">
        <f>'females_stats (μm)'!A$2</f>
        <v>Echiniscus perarmatus</v>
      </c>
      <c r="B21" s="78" t="str">
        <f>'females_stats (μm)'!B$2</f>
        <v>ZA.214+362</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8" t="str">
        <f>IF(females!AO13&gt;0,females!AO13,"")</f>
        <v/>
      </c>
      <c r="K21" s="118" t="str">
        <f>IF(females!AO14&gt;0,females!AO14,"")</f>
        <v/>
      </c>
      <c r="L21" s="118" t="str">
        <f>IF(females!AO15&gt;0,females!AO15,"")</f>
        <v/>
      </c>
      <c r="M21" s="118" t="str">
        <f>IF(females!AO16&gt;0,females!AO16,"")</f>
        <v/>
      </c>
      <c r="N21" s="118" t="str">
        <f>IF(females!AO17&gt;0,females!AO17,"")</f>
        <v/>
      </c>
      <c r="O21" s="118" t="str">
        <f>IF(females!AO20&gt;0,females!AO20,"")</f>
        <v/>
      </c>
      <c r="P21" s="118" t="str">
        <f>IF(females!AO21&gt;0,females!AO21,"")</f>
        <v/>
      </c>
      <c r="Q21" s="118" t="str">
        <f>IF(females!AO24&gt;0,females!AO24,"")</f>
        <v/>
      </c>
      <c r="R21" s="118" t="str">
        <f>IF(females!AO25&gt;0,females!AO25,"")</f>
        <v/>
      </c>
      <c r="S21" s="118" t="str">
        <f>IF(females!AO28&gt;0,females!AO28,"")</f>
        <v/>
      </c>
      <c r="T21" s="118" t="str">
        <f>IF(females!AO29&gt;0,females!AO29,"")</f>
        <v/>
      </c>
      <c r="U21" s="118" t="str">
        <f>IF(females!AO32&gt;0,females!AO32,"")</f>
        <v/>
      </c>
      <c r="V21" s="118" t="str">
        <f>IF(females!AO33&gt;0,females!AO33,"")</f>
        <v/>
      </c>
    </row>
    <row r="22" spans="1:22" ht="25.5" x14ac:dyDescent="0.2">
      <c r="A22" s="63" t="str">
        <f>'females_stats (μm)'!A$2</f>
        <v>Echiniscus perarmatus</v>
      </c>
      <c r="B22" s="78" t="str">
        <f>'females_stats (μm)'!B$2</f>
        <v>ZA.214+362</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IF(females!AQ14&gt;0,females!AQ14,"")</f>
        <v/>
      </c>
      <c r="L22" s="118" t="str">
        <f>IF(females!AQ15&gt;0,females!AQ15,"")</f>
        <v/>
      </c>
      <c r="M22" s="118" t="str">
        <f>IF(females!AQ16&gt;0,females!AQ16,"")</f>
        <v/>
      </c>
      <c r="N22" s="118" t="str">
        <f>IF(females!AQ17&gt;0,females!AQ17,"")</f>
        <v/>
      </c>
      <c r="O22" s="118" t="str">
        <f>IF(females!AQ20&gt;0,females!AQ20,"")</f>
        <v/>
      </c>
      <c r="P22" s="118" t="str">
        <f>IF(females!AQ21&gt;0,females!AQ21,"")</f>
        <v/>
      </c>
      <c r="Q22" s="118" t="str">
        <f>IF(females!AQ24&gt;0,females!AQ24,"")</f>
        <v/>
      </c>
      <c r="R22" s="118" t="str">
        <f>IF(females!AQ25&gt;0,females!AQ25,"")</f>
        <v/>
      </c>
      <c r="S22" s="118" t="str">
        <f>IF(females!AQ28&gt;0,females!AQ28,"")</f>
        <v/>
      </c>
      <c r="T22" s="118" t="str">
        <f>IF(females!AQ29&gt;0,females!AQ29,"")</f>
        <v/>
      </c>
      <c r="U22" s="118" t="str">
        <f>IF(females!AQ32&gt;0,females!AQ32,"")</f>
        <v/>
      </c>
      <c r="V22" s="118" t="str">
        <f>IF(females!AQ33&gt;0,females!AQ33,"")</f>
        <v/>
      </c>
    </row>
    <row r="23" spans="1:22" ht="25.5" x14ac:dyDescent="0.2">
      <c r="A23" s="63" t="str">
        <f>'females_stats (μm)'!A$2</f>
        <v>Echiniscus perarmatus</v>
      </c>
      <c r="B23" s="78" t="str">
        <f>'females_stats (μm)'!B$2</f>
        <v>ZA.214+362</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IF(females!AS14&gt;0,females!AS14,"")</f>
        <v/>
      </c>
      <c r="L23" s="118" t="str">
        <f>IF(females!AS15&gt;0,females!AS15,"")</f>
        <v/>
      </c>
      <c r="M23" s="118" t="str">
        <f>IF(females!AS16&gt;0,females!AS16,"")</f>
        <v/>
      </c>
      <c r="N23" s="118" t="str">
        <f>IF(females!AS17&gt;0,females!AS17,"")</f>
        <v/>
      </c>
      <c r="O23" s="118" t="str">
        <f>IF(females!AS20&gt;0,females!AS20,"")</f>
        <v/>
      </c>
      <c r="P23" s="118" t="str">
        <f>IF(females!AS21&gt;0,females!AS21,"")</f>
        <v/>
      </c>
      <c r="Q23" s="118" t="str">
        <f>IF(females!AS24&gt;0,females!AS24,"")</f>
        <v/>
      </c>
      <c r="R23" s="118" t="str">
        <f>IF(females!AS25&gt;0,females!AS25,"")</f>
        <v/>
      </c>
      <c r="S23" s="118" t="str">
        <f>IF(females!AS28&gt;0,females!AS28,"")</f>
        <v/>
      </c>
      <c r="T23" s="118" t="str">
        <f>IF(females!AS29&gt;0,females!AS29,"")</f>
        <v/>
      </c>
      <c r="U23" s="118" t="str">
        <f>IF(females!AS32&gt;0,females!AS32,"")</f>
        <v/>
      </c>
      <c r="V23" s="118" t="str">
        <f>IF(females!AS33&gt;0,females!AS33,"")</f>
        <v/>
      </c>
    </row>
    <row r="24" spans="1:22" ht="25.5" x14ac:dyDescent="0.2">
      <c r="A24" s="63" t="str">
        <f>'females_stats (μm)'!A$2</f>
        <v>Echiniscus perarmatus</v>
      </c>
      <c r="B24" s="78" t="str">
        <f>'females_stats (μm)'!B$2</f>
        <v>ZA.214+362</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IF(females!AU14&gt;0,females!AU14,"")</f>
        <v/>
      </c>
      <c r="L24" s="118" t="str">
        <f>IF(females!AU15&gt;0,females!AU15,"")</f>
        <v/>
      </c>
      <c r="M24" s="118" t="str">
        <f>IF(females!AU16&gt;0,females!AU16,"")</f>
        <v/>
      </c>
      <c r="N24" s="118" t="str">
        <f>IF(females!AU17&gt;0,females!AU17,"")</f>
        <v/>
      </c>
      <c r="O24" s="118" t="str">
        <f>IF(females!AU20&gt;0,females!AU20,"")</f>
        <v/>
      </c>
      <c r="P24" s="118" t="str">
        <f>IF(females!AU21&gt;0,females!AU21,"")</f>
        <v/>
      </c>
      <c r="Q24" s="118" t="str">
        <f>IF(females!AU24&gt;0,females!AU24,"")</f>
        <v/>
      </c>
      <c r="R24" s="118" t="str">
        <f>IF(females!AU25&gt;0,females!AU25,"")</f>
        <v/>
      </c>
      <c r="S24" s="118" t="str">
        <f>IF(females!AU28&gt;0,females!AU28,"")</f>
        <v/>
      </c>
      <c r="T24" s="118" t="str">
        <f>IF(females!AU29&gt;0,females!AU29,"")</f>
        <v/>
      </c>
      <c r="U24" s="118" t="str">
        <f>IF(females!AU32&gt;0,females!AU32,"")</f>
        <v/>
      </c>
      <c r="V24" s="118" t="str">
        <f>IF(females!AU33&gt;0,females!AU33,"")</f>
        <v/>
      </c>
    </row>
    <row r="25" spans="1:22" ht="25.5" x14ac:dyDescent="0.2">
      <c r="A25" s="63" t="str">
        <f>'females_stats (μm)'!A$2</f>
        <v>Echiniscus perarmatus</v>
      </c>
      <c r="B25" s="78" t="str">
        <f>'females_stats (μm)'!B$2</f>
        <v>ZA.214+362</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IF(females!AW14&gt;0,females!AW14,"")</f>
        <v/>
      </c>
      <c r="L25" s="118" t="str">
        <f>IF(females!AW15&gt;0,females!AW15,"")</f>
        <v/>
      </c>
      <c r="M25" s="118" t="str">
        <f>IF(females!AW16&gt;0,females!AW16,"")</f>
        <v/>
      </c>
      <c r="N25" s="118" t="str">
        <f>IF(females!AW17&gt;0,females!AW17,"")</f>
        <v/>
      </c>
      <c r="O25" s="118" t="str">
        <f>IF(females!AW20&gt;0,females!AW20,"")</f>
        <v/>
      </c>
      <c r="P25" s="118" t="str">
        <f>IF(females!AW21&gt;0,females!AW21,"")</f>
        <v/>
      </c>
      <c r="Q25" s="118" t="str">
        <f>IF(females!AW24&gt;0,females!AW24,"")</f>
        <v/>
      </c>
      <c r="R25" s="118" t="str">
        <f>IF(females!AW25&gt;0,females!AW25,"")</f>
        <v/>
      </c>
      <c r="S25" s="118" t="str">
        <f>IF(females!AW28&gt;0,females!AW28,"")</f>
        <v/>
      </c>
      <c r="T25" s="118" t="str">
        <f>IF(females!AW29&gt;0,females!AW29,"")</f>
        <v/>
      </c>
      <c r="U25" s="118" t="str">
        <f>IF(females!AW32&gt;0,females!AW32,"")</f>
        <v/>
      </c>
      <c r="V25" s="118" t="str">
        <f>IF(females!AW33&gt;0,females!AW33,"")</f>
        <v/>
      </c>
    </row>
    <row r="26" spans="1:22" ht="25.5" x14ac:dyDescent="0.2">
      <c r="A26" s="63" t="str">
        <f>'females_stats (μm)'!A$2</f>
        <v>Echiniscus perarmatus</v>
      </c>
      <c r="B26" s="78" t="str">
        <f>'females_stats (μm)'!B$2</f>
        <v>ZA.214+362</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IF(females!AY14&gt;0,females!AY14,"")</f>
        <v/>
      </c>
      <c r="L26" s="118" t="str">
        <f>IF(females!AY15&gt;0,females!AY15,"")</f>
        <v/>
      </c>
      <c r="M26" s="118" t="str">
        <f>IF(females!AY16&gt;0,females!AY16,"")</f>
        <v/>
      </c>
      <c r="N26" s="118" t="str">
        <f>IF(females!AY17&gt;0,females!AY17,"")</f>
        <v/>
      </c>
      <c r="O26" s="118" t="str">
        <f>IF(females!AY20&gt;0,females!AY20,"")</f>
        <v/>
      </c>
      <c r="P26" s="118" t="str">
        <f>IF(females!AY21&gt;0,females!AY21,"")</f>
        <v/>
      </c>
      <c r="Q26" s="118" t="str">
        <f>IF(females!AY24&gt;0,females!AY24,"")</f>
        <v/>
      </c>
      <c r="R26" s="118" t="str">
        <f>IF(females!AY25&gt;0,females!AY25,"")</f>
        <v/>
      </c>
      <c r="S26" s="118" t="str">
        <f>IF(females!AY28&gt;0,females!AY28,"")</f>
        <v/>
      </c>
      <c r="T26" s="118" t="str">
        <f>IF(females!AY29&gt;0,females!AY29,"")</f>
        <v/>
      </c>
      <c r="U26" s="118" t="str">
        <f>IF(females!AY32&gt;0,females!AY32,"")</f>
        <v/>
      </c>
      <c r="V26" s="118" t="str">
        <f>IF(females!AY33&gt;0,females!AY33,"")</f>
        <v/>
      </c>
    </row>
    <row r="27" spans="1:22" ht="25.5" x14ac:dyDescent="0.2">
      <c r="A27" s="63" t="str">
        <f>'females_stats (μm)'!A$2</f>
        <v>Echiniscus perarmatus</v>
      </c>
      <c r="B27" s="78" t="str">
        <f>'females_stats (μm)'!B$2</f>
        <v>ZA.214+362</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IF(females!BA14&gt;0,females!BA14,"")</f>
        <v/>
      </c>
      <c r="L27" s="118" t="str">
        <f>IF(females!BA15&gt;0,females!BA15,"")</f>
        <v/>
      </c>
      <c r="M27" s="118" t="str">
        <f>IF(females!BA16&gt;0,females!BA16,"")</f>
        <v/>
      </c>
      <c r="N27" s="118" t="str">
        <f>IF(females!BA17&gt;0,females!BA17,"")</f>
        <v/>
      </c>
      <c r="O27" s="118" t="str">
        <f>IF(females!BA20&gt;0,females!BA20,"")</f>
        <v/>
      </c>
      <c r="P27" s="118" t="str">
        <f>IF(females!BA21&gt;0,females!BA21,"")</f>
        <v/>
      </c>
      <c r="Q27" s="118" t="str">
        <f>IF(females!BA24&gt;0,females!BA24,"")</f>
        <v/>
      </c>
      <c r="R27" s="118" t="str">
        <f>IF(females!BA25&gt;0,females!BA25,"")</f>
        <v/>
      </c>
      <c r="S27" s="118" t="str">
        <f>IF(females!BA28&gt;0,females!BA28,"")</f>
        <v/>
      </c>
      <c r="T27" s="118" t="str">
        <f>IF(females!BA29&gt;0,females!BA29,"")</f>
        <v/>
      </c>
      <c r="U27" s="118" t="str">
        <f>IF(females!BA32&gt;0,females!BA32,"")</f>
        <v/>
      </c>
      <c r="V27" s="118" t="str">
        <f>IF(females!BA33&gt;0,females!BA33,"")</f>
        <v/>
      </c>
    </row>
    <row r="28" spans="1:22" ht="25.5" x14ac:dyDescent="0.2">
      <c r="A28" s="63" t="str">
        <f>'females_stats (μm)'!A$2</f>
        <v>Echiniscus perarmatus</v>
      </c>
      <c r="B28" s="78" t="str">
        <f>'females_stats (μm)'!B$2</f>
        <v>ZA.214+362</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IF(females!BC14&gt;0,females!BC14,"")</f>
        <v/>
      </c>
      <c r="L28" s="118" t="str">
        <f>IF(females!BC15&gt;0,females!BC15,"")</f>
        <v/>
      </c>
      <c r="M28" s="118" t="str">
        <f>IF(females!BC16&gt;0,females!BC16,"")</f>
        <v/>
      </c>
      <c r="N28" s="118" t="str">
        <f>IF(females!BC17&gt;0,females!BC17,"")</f>
        <v/>
      </c>
      <c r="O28" s="118" t="str">
        <f>IF(females!BC20&gt;0,females!BC20,"")</f>
        <v/>
      </c>
      <c r="P28" s="118" t="str">
        <f>IF(females!BC21&gt;0,females!BC21,"")</f>
        <v/>
      </c>
      <c r="Q28" s="118" t="str">
        <f>IF(females!BC24&gt;0,females!BC24,"")</f>
        <v/>
      </c>
      <c r="R28" s="118" t="str">
        <f>IF(females!BC25&gt;0,females!BC25,"")</f>
        <v/>
      </c>
      <c r="S28" s="118" t="str">
        <f>IF(females!BC28&gt;0,females!BC28,"")</f>
        <v/>
      </c>
      <c r="T28" s="118" t="str">
        <f>IF(females!BC29&gt;0,females!BC29,"")</f>
        <v/>
      </c>
      <c r="U28" s="118" t="str">
        <f>IF(females!BC32&gt;0,females!BC32,"")</f>
        <v/>
      </c>
      <c r="V28" s="118" t="str">
        <f>IF(females!BC33&gt;0,females!BC33,"")</f>
        <v/>
      </c>
    </row>
    <row r="29" spans="1:22" ht="25.5" x14ac:dyDescent="0.2">
      <c r="A29" s="63" t="str">
        <f>'females_stats (μm)'!A$2</f>
        <v>Echiniscus perarmatus</v>
      </c>
      <c r="B29" s="78" t="str">
        <f>'females_stats (μm)'!B$2</f>
        <v>ZA.214+362</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IF(females!BE14&gt;0,females!BE14,"")</f>
        <v/>
      </c>
      <c r="L29" s="118" t="str">
        <f>IF(females!BE15&gt;0,females!BE15,"")</f>
        <v/>
      </c>
      <c r="M29" s="118" t="str">
        <f>IF(females!BE16&gt;0,females!BE16,"")</f>
        <v/>
      </c>
      <c r="N29" s="118" t="str">
        <f>IF(females!BE17&gt;0,females!BE17,"")</f>
        <v/>
      </c>
      <c r="O29" s="118" t="str">
        <f>IF(females!BE20&gt;0,females!BE20,"")</f>
        <v/>
      </c>
      <c r="P29" s="118" t="str">
        <f>IF(females!BE21&gt;0,females!BE21,"")</f>
        <v/>
      </c>
      <c r="Q29" s="118" t="str">
        <f>IF(females!BE24&gt;0,females!BE24,"")</f>
        <v/>
      </c>
      <c r="R29" s="118" t="str">
        <f>IF(females!BE25&gt;0,females!BE25,"")</f>
        <v/>
      </c>
      <c r="S29" s="118" t="str">
        <f>IF(females!BE28&gt;0,females!BE28,"")</f>
        <v/>
      </c>
      <c r="T29" s="118" t="str">
        <f>IF(females!BE29&gt;0,females!BE29,"")</f>
        <v/>
      </c>
      <c r="U29" s="118" t="str">
        <f>IF(females!BE32&gt;0,females!BE32,"")</f>
        <v/>
      </c>
      <c r="V29" s="118" t="str">
        <f>IF(females!BE33&gt;0,females!BE33,"")</f>
        <v/>
      </c>
    </row>
    <row r="30" spans="1:22" ht="25.5" x14ac:dyDescent="0.2">
      <c r="A30" s="63" t="str">
        <f>'females_stats (μm)'!A$2</f>
        <v>Echiniscus perarmatus</v>
      </c>
      <c r="B30" s="78" t="str">
        <f>'females_stats (μm)'!B$2</f>
        <v>ZA.214+362</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IF(females!BG14&gt;0,females!BG14,"")</f>
        <v/>
      </c>
      <c r="L30" s="118" t="str">
        <f>IF(females!BG15&gt;0,females!BG15,"")</f>
        <v/>
      </c>
      <c r="M30" s="118" t="str">
        <f>IF(females!BG16&gt;0,females!BG16,"")</f>
        <v/>
      </c>
      <c r="N30" s="118" t="str">
        <f>IF(females!BG17&gt;0,females!BG17,"")</f>
        <v/>
      </c>
      <c r="O30" s="118" t="str">
        <f>IF(females!BG20&gt;0,females!BG20,"")</f>
        <v/>
      </c>
      <c r="P30" s="118" t="str">
        <f>IF(females!BG21&gt;0,females!BG21,"")</f>
        <v/>
      </c>
      <c r="Q30" s="118" t="str">
        <f>IF(females!BG24&gt;0,females!BG24,"")</f>
        <v/>
      </c>
      <c r="R30" s="118" t="str">
        <f>IF(females!BG25&gt;0,females!BG25,"")</f>
        <v/>
      </c>
      <c r="S30" s="118" t="str">
        <f>IF(females!BG28&gt;0,females!BG28,"")</f>
        <v/>
      </c>
      <c r="T30" s="118" t="str">
        <f>IF(females!BG29&gt;0,females!BG29,"")</f>
        <v/>
      </c>
      <c r="U30" s="118" t="str">
        <f>IF(females!BG32&gt;0,females!BG32,"")</f>
        <v/>
      </c>
      <c r="V30" s="118" t="str">
        <f>IF(females!BG33&gt;0,females!BG33,"")</f>
        <v/>
      </c>
    </row>
    <row r="31" spans="1:22" ht="25.5" x14ac:dyDescent="0.2">
      <c r="A31" s="63" t="str">
        <f>'females_stats (μm)'!A$2</f>
        <v>Echiniscus perarmatus</v>
      </c>
      <c r="B31" s="78" t="str">
        <f>'females_stats (μm)'!B$2</f>
        <v>ZA.214+362</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IF(females!BI14&gt;0,females!BI14,"")</f>
        <v/>
      </c>
      <c r="L31" s="118" t="str">
        <f>IF(females!BI15&gt;0,females!BI15,"")</f>
        <v/>
      </c>
      <c r="M31" s="118" t="str">
        <f>IF(females!BI16&gt;0,females!BI16,"")</f>
        <v/>
      </c>
      <c r="N31" s="118" t="str">
        <f>IF(females!BI17&gt;0,females!BI17,"")</f>
        <v/>
      </c>
      <c r="O31" s="118" t="str">
        <f>IF(females!BI20&gt;0,females!BI20,"")</f>
        <v/>
      </c>
      <c r="P31" s="118" t="str">
        <f>IF(females!BI21&gt;0,females!BI21,"")</f>
        <v/>
      </c>
      <c r="Q31" s="118" t="str">
        <f>IF(females!BI24&gt;0,females!BI24,"")</f>
        <v/>
      </c>
      <c r="R31" s="118" t="str">
        <f>IF(females!BI25&gt;0,females!BI25,"")</f>
        <v/>
      </c>
      <c r="S31" s="118" t="str">
        <f>IF(females!BI28&gt;0,females!BI28,"")</f>
        <v/>
      </c>
      <c r="T31" s="118" t="str">
        <f>IF(females!BI29&gt;0,females!BI29,"")</f>
        <v/>
      </c>
      <c r="U31" s="118" t="str">
        <f>IF(females!BI32&gt;0,females!BI32,"")</f>
        <v/>
      </c>
      <c r="V31" s="118" t="str">
        <f>IF(females!BI33&gt;0,females!BI33,"")</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perarmatus</v>
      </c>
      <c r="B2" s="128" t="str">
        <f>'general info'!D3</f>
        <v>ZA.214+362</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Echiniscus perarmatus</v>
      </c>
      <c r="B3" s="79" t="str">
        <f>B$2</f>
        <v>ZA.214+362</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Echiniscus perarmatus</v>
      </c>
      <c r="B4" s="79" t="str">
        <f t="shared" si="0"/>
        <v>ZA.214+362</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Echiniscus perarmatus</v>
      </c>
      <c r="B5" s="79" t="str">
        <f t="shared" si="0"/>
        <v>ZA.214+362</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Echiniscus perarmatus</v>
      </c>
      <c r="B6" s="79" t="str">
        <f t="shared" si="0"/>
        <v>ZA.214+362</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Echiniscus perarmatus</v>
      </c>
      <c r="B7" s="79" t="str">
        <f t="shared" si="0"/>
        <v>ZA.214+362</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Echiniscus perarmatus</v>
      </c>
      <c r="B8" s="79" t="str">
        <f t="shared" si="0"/>
        <v>ZA.214+362</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Echiniscus perarmatus</v>
      </c>
      <c r="B9" s="79" t="str">
        <f t="shared" si="0"/>
        <v>ZA.214+362</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Echiniscus perarmatus</v>
      </c>
      <c r="B10" s="79" t="str">
        <f t="shared" si="0"/>
        <v>ZA.214+362</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Echiniscus perarmatus</v>
      </c>
      <c r="B11" s="79" t="str">
        <f t="shared" si="0"/>
        <v>ZA.214+362</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Echiniscus perarmatus</v>
      </c>
      <c r="B12" s="79" t="str">
        <f t="shared" si="0"/>
        <v>ZA.214+362</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Echiniscus perarmatus</v>
      </c>
      <c r="B13" s="79" t="str">
        <f t="shared" si="0"/>
        <v>ZA.214+362</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Echiniscus perarmatus</v>
      </c>
      <c r="B14" s="79" t="str">
        <f t="shared" si="0"/>
        <v>ZA.214+362</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Echiniscus perarmatus</v>
      </c>
      <c r="B15" s="79" t="str">
        <f t="shared" si="0"/>
        <v>ZA.214+362</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Echiniscus perarmatus</v>
      </c>
      <c r="B16" s="79" t="str">
        <f t="shared" si="0"/>
        <v>ZA.214+362</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Echiniscus perarmatus</v>
      </c>
      <c r="B17" s="79" t="str">
        <f t="shared" si="0"/>
        <v>ZA.214+362</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Echiniscus perarmatus</v>
      </c>
      <c r="B18" s="79" t="str">
        <f t="shared" si="0"/>
        <v>ZA.214+362</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Echiniscus perarmatus</v>
      </c>
      <c r="B19" s="79" t="str">
        <f t="shared" si="0"/>
        <v>ZA.214+362</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Echiniscus perarmatus</v>
      </c>
      <c r="B20" s="79" t="str">
        <f t="shared" si="1"/>
        <v>ZA.214+362</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Echiniscus perarmatus</v>
      </c>
      <c r="B21" s="79" t="str">
        <f t="shared" si="1"/>
        <v>ZA.214+362</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Echiniscus perarmatus</v>
      </c>
      <c r="B22" s="79" t="str">
        <f t="shared" si="1"/>
        <v>ZA.214+362</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Echiniscus perarmatus</v>
      </c>
      <c r="B23" s="79" t="str">
        <f t="shared" si="1"/>
        <v>ZA.214+362</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Echiniscus perarmatus</v>
      </c>
      <c r="B24" s="79" t="str">
        <f t="shared" si="1"/>
        <v>ZA.214+362</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Echiniscus perarmatus</v>
      </c>
      <c r="B25" s="79" t="str">
        <f t="shared" si="1"/>
        <v>ZA.214+362</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Echiniscus perarmatus</v>
      </c>
      <c r="B26" s="79" t="str">
        <f t="shared" si="1"/>
        <v>ZA.214+362</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Echiniscus perarmatus</v>
      </c>
      <c r="B27" s="79" t="str">
        <f t="shared" si="1"/>
        <v>ZA.214+362</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Echiniscus perarmatus</v>
      </c>
      <c r="B28" s="79" t="str">
        <f t="shared" si="1"/>
        <v>ZA.214+362</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Echiniscus perarmatus</v>
      </c>
      <c r="B29" s="79" t="str">
        <f t="shared" si="1"/>
        <v>ZA.214+362</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Echiniscus perarmatus</v>
      </c>
      <c r="B30" s="79" t="str">
        <f t="shared" si="1"/>
        <v>ZA.214+362</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Echiniscus perarmatus</v>
      </c>
      <c r="B31" s="79" t="str">
        <f t="shared" si="1"/>
        <v>ZA.214+362</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2019-11-21T08:13:41Z</dcterms:modified>
</cp:coreProperties>
</file>