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LUKASZ\"/>
    </mc:Choice>
  </mc:AlternateContent>
  <bookViews>
    <workbookView xWindow="0" yWindow="0" windowWidth="8748" windowHeight="6156" activeTab="1"/>
  </bookViews>
  <sheets>
    <sheet name="instructions" sheetId="5" r:id="rId1"/>
    <sheet name="general info" sheetId="11" r:id="rId2"/>
    <sheet name="animals" sheetId="4" r:id="rId3"/>
    <sheet name="animals_stats (μm)" sheetId="7" r:id="rId4"/>
    <sheet name="animals_stats (pt)" sheetId="8" r:id="rId5"/>
  </sheets>
  <calcPr calcId="152511"/>
</workbook>
</file>

<file path=xl/calcChain.xml><?xml version="1.0" encoding="utf-8"?>
<calcChain xmlns="http://schemas.openxmlformats.org/spreadsheetml/2006/main">
  <c r="BI41" i="4" l="1"/>
  <c r="BG41" i="4"/>
  <c r="BE41" i="4"/>
  <c r="BC41" i="4"/>
  <c r="BA41" i="4"/>
  <c r="AY41" i="4"/>
  <c r="AW41" i="4"/>
  <c r="AU41" i="4"/>
  <c r="AS41" i="4"/>
  <c r="AQ41" i="4"/>
  <c r="AO41" i="4"/>
  <c r="AM41" i="4"/>
  <c r="AK41" i="4"/>
  <c r="AI41" i="4"/>
  <c r="AG41" i="4"/>
  <c r="AE41" i="4"/>
  <c r="AC41" i="4"/>
  <c r="AA41" i="4"/>
  <c r="Y41" i="4"/>
  <c r="W41" i="4"/>
  <c r="U41" i="4"/>
  <c r="S41" i="4"/>
  <c r="Q41" i="4"/>
  <c r="O41" i="4"/>
  <c r="M41" i="4"/>
  <c r="K41" i="4"/>
  <c r="I41" i="4"/>
  <c r="G41" i="4"/>
  <c r="E41" i="4"/>
  <c r="C41" i="4"/>
  <c r="BI40" i="4"/>
  <c r="BG40" i="4"/>
  <c r="BE40" i="4"/>
  <c r="BC40" i="4"/>
  <c r="BA40" i="4"/>
  <c r="AY40" i="4"/>
  <c r="AW40" i="4"/>
  <c r="AU40" i="4"/>
  <c r="AS40" i="4"/>
  <c r="AQ40" i="4"/>
  <c r="AO40" i="4"/>
  <c r="AM40" i="4"/>
  <c r="AK40" i="4"/>
  <c r="AI40" i="4"/>
  <c r="AG40" i="4"/>
  <c r="AE40" i="4"/>
  <c r="AC40" i="4"/>
  <c r="AA40" i="4"/>
  <c r="Y40" i="4"/>
  <c r="W40" i="4"/>
  <c r="U40" i="4"/>
  <c r="S40" i="4"/>
  <c r="Q40" i="4"/>
  <c r="O40" i="4"/>
  <c r="M40" i="4"/>
  <c r="K40" i="4"/>
  <c r="I40" i="4"/>
  <c r="G40" i="4"/>
  <c r="E40" i="4"/>
  <c r="C40" i="4"/>
  <c r="BI39" i="4"/>
  <c r="BG39" i="4"/>
  <c r="BE39" i="4"/>
  <c r="BC39" i="4"/>
  <c r="BA39" i="4"/>
  <c r="AY39" i="4"/>
  <c r="AW39" i="4"/>
  <c r="AU39" i="4"/>
  <c r="AS39" i="4"/>
  <c r="AQ39" i="4"/>
  <c r="AO39" i="4"/>
  <c r="AM39" i="4"/>
  <c r="AK39" i="4"/>
  <c r="AI39" i="4"/>
  <c r="AG39" i="4"/>
  <c r="AE39" i="4"/>
  <c r="AC39" i="4"/>
  <c r="AA39" i="4"/>
  <c r="Y39" i="4"/>
  <c r="W39" i="4"/>
  <c r="U39" i="4"/>
  <c r="S39" i="4"/>
  <c r="Q39" i="4"/>
  <c r="O39" i="4"/>
  <c r="M39" i="4"/>
  <c r="K39" i="4"/>
  <c r="I39" i="4"/>
  <c r="G39" i="4"/>
  <c r="E39" i="4"/>
  <c r="C39" i="4"/>
  <c r="BI38" i="4"/>
  <c r="BG38" i="4"/>
  <c r="BE38" i="4"/>
  <c r="BC38" i="4"/>
  <c r="BA38" i="4"/>
  <c r="AY38" i="4"/>
  <c r="AW38" i="4"/>
  <c r="AU38" i="4"/>
  <c r="AS38" i="4"/>
  <c r="AQ38" i="4"/>
  <c r="AO38" i="4"/>
  <c r="AM38" i="4"/>
  <c r="AK38" i="4"/>
  <c r="AI38" i="4"/>
  <c r="AG38" i="4"/>
  <c r="AE38" i="4"/>
  <c r="AC38" i="4"/>
  <c r="AA38" i="4"/>
  <c r="Y38" i="4"/>
  <c r="W38" i="4"/>
  <c r="U38" i="4"/>
  <c r="S38" i="4"/>
  <c r="Q38" i="4"/>
  <c r="O38" i="4"/>
  <c r="M38" i="4"/>
  <c r="K38" i="4"/>
  <c r="I38" i="4"/>
  <c r="G38" i="4"/>
  <c r="E38" i="4"/>
  <c r="C38" i="4"/>
  <c r="BI37" i="4"/>
  <c r="BG37" i="4"/>
  <c r="BE37" i="4"/>
  <c r="BC37" i="4"/>
  <c r="BA37" i="4"/>
  <c r="AY37" i="4"/>
  <c r="AW37" i="4"/>
  <c r="AU37" i="4"/>
  <c r="AS37" i="4"/>
  <c r="AQ37" i="4"/>
  <c r="AO37" i="4"/>
  <c r="AM37" i="4"/>
  <c r="AK37" i="4"/>
  <c r="AI37" i="4"/>
  <c r="AG37" i="4"/>
  <c r="AE37" i="4"/>
  <c r="AC37" i="4"/>
  <c r="AA37" i="4"/>
  <c r="Y37" i="4"/>
  <c r="W37" i="4"/>
  <c r="U37" i="4"/>
  <c r="S37" i="4"/>
  <c r="Q37" i="4"/>
  <c r="O37" i="4"/>
  <c r="M37" i="4"/>
  <c r="K37" i="4"/>
  <c r="I37" i="4"/>
  <c r="G37" i="4"/>
  <c r="E37" i="4"/>
  <c r="C37" i="4"/>
  <c r="BI36" i="4"/>
  <c r="BG36" i="4"/>
  <c r="BE36" i="4"/>
  <c r="BC36" i="4"/>
  <c r="BA36" i="4"/>
  <c r="AY36" i="4"/>
  <c r="AW36" i="4"/>
  <c r="AU36" i="4"/>
  <c r="AS36" i="4"/>
  <c r="AQ36" i="4"/>
  <c r="AO36" i="4"/>
  <c r="AM36" i="4"/>
  <c r="AK36" i="4"/>
  <c r="AI36" i="4"/>
  <c r="AG36" i="4"/>
  <c r="AE36" i="4"/>
  <c r="AC36" i="4"/>
  <c r="AA36" i="4"/>
  <c r="Y36" i="4"/>
  <c r="W36" i="4"/>
  <c r="U36" i="4"/>
  <c r="S36" i="4"/>
  <c r="Q36" i="4"/>
  <c r="O36" i="4"/>
  <c r="M36" i="4"/>
  <c r="K36" i="4"/>
  <c r="I36" i="4"/>
  <c r="G36" i="4"/>
  <c r="E36" i="4"/>
  <c r="C36" i="4"/>
  <c r="BI34" i="4"/>
  <c r="BG34" i="4"/>
  <c r="BE34" i="4"/>
  <c r="BC34" i="4"/>
  <c r="BA34" i="4"/>
  <c r="AY34" i="4"/>
  <c r="AW34" i="4"/>
  <c r="AU34" i="4"/>
  <c r="AS34" i="4"/>
  <c r="AQ34" i="4"/>
  <c r="AO34" i="4"/>
  <c r="AM34" i="4"/>
  <c r="AK34" i="4"/>
  <c r="AI34" i="4"/>
  <c r="AG34" i="4"/>
  <c r="AE34" i="4"/>
  <c r="AC34" i="4"/>
  <c r="AA34" i="4"/>
  <c r="Y34" i="4"/>
  <c r="W34" i="4"/>
  <c r="U34" i="4"/>
  <c r="S34" i="4"/>
  <c r="Q34" i="4"/>
  <c r="O34" i="4"/>
  <c r="M34" i="4"/>
  <c r="K34" i="4"/>
  <c r="I34" i="4"/>
  <c r="G34" i="4"/>
  <c r="E34" i="4"/>
  <c r="C34" i="4"/>
  <c r="BI33" i="4"/>
  <c r="BG33" i="4"/>
  <c r="BE33" i="4"/>
  <c r="BC33" i="4"/>
  <c r="BA33" i="4"/>
  <c r="AY33" i="4"/>
  <c r="AW33" i="4"/>
  <c r="AU33" i="4"/>
  <c r="AS33" i="4"/>
  <c r="AQ33" i="4"/>
  <c r="AO33" i="4"/>
  <c r="AM33" i="4"/>
  <c r="AK33" i="4"/>
  <c r="AI33" i="4"/>
  <c r="AG33" i="4"/>
  <c r="AE33" i="4"/>
  <c r="AC33" i="4"/>
  <c r="AA33" i="4"/>
  <c r="Y33" i="4"/>
  <c r="W33" i="4"/>
  <c r="U33" i="4"/>
  <c r="S33" i="4"/>
  <c r="Q33" i="4"/>
  <c r="O33" i="4"/>
  <c r="M33" i="4"/>
  <c r="K33" i="4"/>
  <c r="I33" i="4"/>
  <c r="G33" i="4"/>
  <c r="E33" i="4"/>
  <c r="C33" i="4"/>
  <c r="BI32" i="4"/>
  <c r="BG32" i="4"/>
  <c r="BE32" i="4"/>
  <c r="BC32" i="4"/>
  <c r="BA32" i="4"/>
  <c r="AY32" i="4"/>
  <c r="AW32" i="4"/>
  <c r="AU32" i="4"/>
  <c r="AS32" i="4"/>
  <c r="AQ32" i="4"/>
  <c r="AO32" i="4"/>
  <c r="AM32" i="4"/>
  <c r="AK32" i="4"/>
  <c r="AI32" i="4"/>
  <c r="AG32" i="4"/>
  <c r="AE32" i="4"/>
  <c r="AC32" i="4"/>
  <c r="AA32" i="4"/>
  <c r="Y32" i="4"/>
  <c r="W32" i="4"/>
  <c r="U32" i="4"/>
  <c r="S32" i="4"/>
  <c r="Q32" i="4"/>
  <c r="O32" i="4"/>
  <c r="M32" i="4"/>
  <c r="K32" i="4"/>
  <c r="I32" i="4"/>
  <c r="G32" i="4"/>
  <c r="E32" i="4"/>
  <c r="C32" i="4"/>
  <c r="BI31" i="4"/>
  <c r="BG31" i="4"/>
  <c r="BE31" i="4"/>
  <c r="BC31" i="4"/>
  <c r="BA31" i="4"/>
  <c r="AY31" i="4"/>
  <c r="AW31" i="4"/>
  <c r="AU31" i="4"/>
  <c r="AS31" i="4"/>
  <c r="AQ31" i="4"/>
  <c r="AO31" i="4"/>
  <c r="AM31" i="4"/>
  <c r="AK31" i="4"/>
  <c r="AI31" i="4"/>
  <c r="AG31" i="4"/>
  <c r="AE31" i="4"/>
  <c r="AC31" i="4"/>
  <c r="AA31" i="4"/>
  <c r="Y31" i="4"/>
  <c r="W31" i="4"/>
  <c r="U31" i="4"/>
  <c r="S31" i="4"/>
  <c r="Q31" i="4"/>
  <c r="O31" i="4"/>
  <c r="M31" i="4"/>
  <c r="K31" i="4"/>
  <c r="I31" i="4"/>
  <c r="G31" i="4"/>
  <c r="E31" i="4"/>
  <c r="C31" i="4"/>
  <c r="BI30" i="4"/>
  <c r="BG30" i="4"/>
  <c r="BE30" i="4"/>
  <c r="BC30" i="4"/>
  <c r="BA30" i="4"/>
  <c r="AY30" i="4"/>
  <c r="AW30" i="4"/>
  <c r="AU30" i="4"/>
  <c r="AS30" i="4"/>
  <c r="AQ30" i="4"/>
  <c r="AO30" i="4"/>
  <c r="AM30" i="4"/>
  <c r="AK30" i="4"/>
  <c r="AI30" i="4"/>
  <c r="AG30" i="4"/>
  <c r="AE30" i="4"/>
  <c r="AC30" i="4"/>
  <c r="AA30" i="4"/>
  <c r="Y30" i="4"/>
  <c r="W30" i="4"/>
  <c r="U30" i="4"/>
  <c r="S30" i="4"/>
  <c r="Q30" i="4"/>
  <c r="O30" i="4"/>
  <c r="M30" i="4"/>
  <c r="K30" i="4"/>
  <c r="I30" i="4"/>
  <c r="G30" i="4"/>
  <c r="E30" i="4"/>
  <c r="C30" i="4"/>
  <c r="BI29" i="4"/>
  <c r="BG29" i="4"/>
  <c r="BE29" i="4"/>
  <c r="BC29" i="4"/>
  <c r="BA29" i="4"/>
  <c r="AY29" i="4"/>
  <c r="AW29" i="4"/>
  <c r="AU29" i="4"/>
  <c r="AS29" i="4"/>
  <c r="AQ29" i="4"/>
  <c r="AO29" i="4"/>
  <c r="AM29" i="4"/>
  <c r="AK29" i="4"/>
  <c r="AI29" i="4"/>
  <c r="AG29" i="4"/>
  <c r="AE29" i="4"/>
  <c r="AC29" i="4"/>
  <c r="AA29" i="4"/>
  <c r="Y29" i="4"/>
  <c r="W29" i="4"/>
  <c r="U29" i="4"/>
  <c r="S29" i="4"/>
  <c r="Q29" i="4"/>
  <c r="O29" i="4"/>
  <c r="M29" i="4"/>
  <c r="K29" i="4"/>
  <c r="I29" i="4"/>
  <c r="G29" i="4"/>
  <c r="E29" i="4"/>
  <c r="C29" i="4"/>
  <c r="BI27" i="4"/>
  <c r="BG27" i="4"/>
  <c r="BE27" i="4"/>
  <c r="BC27" i="4"/>
  <c r="BA27" i="4"/>
  <c r="AY27" i="4"/>
  <c r="AW27" i="4"/>
  <c r="AU27" i="4"/>
  <c r="AS27" i="4"/>
  <c r="AQ27" i="4"/>
  <c r="AO27" i="4"/>
  <c r="AM27" i="4"/>
  <c r="AK27" i="4"/>
  <c r="AI27" i="4"/>
  <c r="AG27" i="4"/>
  <c r="AE27" i="4"/>
  <c r="AC27" i="4"/>
  <c r="AA27" i="4"/>
  <c r="Y27" i="4"/>
  <c r="W27" i="4"/>
  <c r="U27" i="4"/>
  <c r="S27" i="4"/>
  <c r="Q27" i="4"/>
  <c r="O27" i="4"/>
  <c r="M27" i="4"/>
  <c r="K27" i="4"/>
  <c r="I27" i="4"/>
  <c r="G27" i="4"/>
  <c r="E27" i="4"/>
  <c r="C27" i="4"/>
  <c r="BI26" i="4"/>
  <c r="BG26" i="4"/>
  <c r="BE26" i="4"/>
  <c r="BC26" i="4"/>
  <c r="BA26" i="4"/>
  <c r="AY26" i="4"/>
  <c r="AW26" i="4"/>
  <c r="AU26" i="4"/>
  <c r="AS26" i="4"/>
  <c r="AQ26" i="4"/>
  <c r="AO26" i="4"/>
  <c r="AM26" i="4"/>
  <c r="AK26" i="4"/>
  <c r="AI26" i="4"/>
  <c r="AG26" i="4"/>
  <c r="AE26" i="4"/>
  <c r="AC26" i="4"/>
  <c r="AA26" i="4"/>
  <c r="Y26" i="4"/>
  <c r="W26" i="4"/>
  <c r="U26" i="4"/>
  <c r="S26" i="4"/>
  <c r="Q26" i="4"/>
  <c r="O26" i="4"/>
  <c r="M26" i="4"/>
  <c r="K26" i="4"/>
  <c r="I26" i="4"/>
  <c r="G26" i="4"/>
  <c r="E26" i="4"/>
  <c r="C26" i="4"/>
  <c r="BI25" i="4"/>
  <c r="BG25" i="4"/>
  <c r="BE25" i="4"/>
  <c r="BC25" i="4"/>
  <c r="BA25" i="4"/>
  <c r="AY25" i="4"/>
  <c r="AW25" i="4"/>
  <c r="AU25" i="4"/>
  <c r="AS25" i="4"/>
  <c r="AQ25" i="4"/>
  <c r="AO25" i="4"/>
  <c r="AM25" i="4"/>
  <c r="AK25" i="4"/>
  <c r="AI25" i="4"/>
  <c r="AG25" i="4"/>
  <c r="AE25" i="4"/>
  <c r="AC25" i="4"/>
  <c r="AA25" i="4"/>
  <c r="Y25" i="4"/>
  <c r="W25" i="4"/>
  <c r="U25" i="4"/>
  <c r="S25" i="4"/>
  <c r="Q25" i="4"/>
  <c r="O25" i="4"/>
  <c r="M25" i="4"/>
  <c r="K25" i="4"/>
  <c r="I25" i="4"/>
  <c r="G25" i="4"/>
  <c r="E25" i="4"/>
  <c r="C25" i="4"/>
  <c r="BI24" i="4"/>
  <c r="BG24" i="4"/>
  <c r="BE24" i="4"/>
  <c r="BC24" i="4"/>
  <c r="BA24" i="4"/>
  <c r="AY24" i="4"/>
  <c r="AW24" i="4"/>
  <c r="AU24" i="4"/>
  <c r="AS24" i="4"/>
  <c r="AQ24" i="4"/>
  <c r="AO24" i="4"/>
  <c r="AM24" i="4"/>
  <c r="AK24" i="4"/>
  <c r="AI24" i="4"/>
  <c r="AG24" i="4"/>
  <c r="AE24" i="4"/>
  <c r="AC24" i="4"/>
  <c r="AA24" i="4"/>
  <c r="Y24" i="4"/>
  <c r="W24" i="4"/>
  <c r="U24" i="4"/>
  <c r="S24" i="4"/>
  <c r="Q24" i="4"/>
  <c r="O24" i="4"/>
  <c r="M24" i="4"/>
  <c r="K24" i="4"/>
  <c r="I24" i="4"/>
  <c r="G24" i="4"/>
  <c r="E24" i="4"/>
  <c r="C24" i="4"/>
  <c r="BI23" i="4"/>
  <c r="BG23" i="4"/>
  <c r="BE23" i="4"/>
  <c r="BC23" i="4"/>
  <c r="BA23" i="4"/>
  <c r="AY23" i="4"/>
  <c r="AW23" i="4"/>
  <c r="AU23" i="4"/>
  <c r="AS23" i="4"/>
  <c r="AQ23" i="4"/>
  <c r="AO23" i="4"/>
  <c r="AM23" i="4"/>
  <c r="AK23" i="4"/>
  <c r="AI23" i="4"/>
  <c r="AG23" i="4"/>
  <c r="AE23" i="4"/>
  <c r="AC23" i="4"/>
  <c r="AA23" i="4"/>
  <c r="Y23" i="4"/>
  <c r="W23" i="4"/>
  <c r="U23" i="4"/>
  <c r="S23" i="4"/>
  <c r="Q23" i="4"/>
  <c r="O23" i="4"/>
  <c r="M23" i="4"/>
  <c r="K23" i="4"/>
  <c r="I23" i="4"/>
  <c r="G23" i="4"/>
  <c r="E23" i="4"/>
  <c r="C23" i="4"/>
  <c r="BI22" i="4"/>
  <c r="BG22" i="4"/>
  <c r="BE22" i="4"/>
  <c r="BC22" i="4"/>
  <c r="BA22" i="4"/>
  <c r="AY22" i="4"/>
  <c r="AW22" i="4"/>
  <c r="AU22" i="4"/>
  <c r="AS22" i="4"/>
  <c r="AQ22" i="4"/>
  <c r="AO22" i="4"/>
  <c r="AM22" i="4"/>
  <c r="AK22" i="4"/>
  <c r="AI22" i="4"/>
  <c r="AG22" i="4"/>
  <c r="AE22" i="4"/>
  <c r="AC22" i="4"/>
  <c r="AA22" i="4"/>
  <c r="Y22" i="4"/>
  <c r="W22" i="4"/>
  <c r="U22" i="4"/>
  <c r="S22" i="4"/>
  <c r="Q22" i="4"/>
  <c r="O22" i="4"/>
  <c r="M22" i="4"/>
  <c r="K22" i="4"/>
  <c r="I22" i="4"/>
  <c r="G22" i="4"/>
  <c r="E22" i="4"/>
  <c r="C22" i="4"/>
  <c r="BI20" i="4"/>
  <c r="BG20" i="4"/>
  <c r="BE20" i="4"/>
  <c r="BC20" i="4"/>
  <c r="BA20" i="4"/>
  <c r="AY20" i="4"/>
  <c r="AW20" i="4"/>
  <c r="AU20" i="4"/>
  <c r="AS20" i="4"/>
  <c r="AQ20" i="4"/>
  <c r="AO20" i="4"/>
  <c r="AM20" i="4"/>
  <c r="AK20" i="4"/>
  <c r="AI20" i="4"/>
  <c r="AG20" i="4"/>
  <c r="AE20" i="4"/>
  <c r="AC20" i="4"/>
  <c r="AA20" i="4"/>
  <c r="Y20" i="4"/>
  <c r="W20" i="4"/>
  <c r="U20" i="4"/>
  <c r="S20" i="4"/>
  <c r="Q20" i="4"/>
  <c r="O20" i="4"/>
  <c r="M20" i="4"/>
  <c r="K20" i="4"/>
  <c r="I20" i="4"/>
  <c r="G20" i="4"/>
  <c r="E20" i="4"/>
  <c r="C20" i="4"/>
  <c r="BI19" i="4"/>
  <c r="BG19" i="4"/>
  <c r="BE19" i="4"/>
  <c r="BC19" i="4"/>
  <c r="BA19" i="4"/>
  <c r="AY19" i="4"/>
  <c r="AW19" i="4"/>
  <c r="AU19" i="4"/>
  <c r="AS19" i="4"/>
  <c r="AQ19" i="4"/>
  <c r="AO19" i="4"/>
  <c r="AM19" i="4"/>
  <c r="AK19" i="4"/>
  <c r="AI19" i="4"/>
  <c r="AG19" i="4"/>
  <c r="AE19" i="4"/>
  <c r="AC19" i="4"/>
  <c r="AA19" i="4"/>
  <c r="Y19" i="4"/>
  <c r="W19" i="4"/>
  <c r="U19" i="4"/>
  <c r="S19" i="4"/>
  <c r="Q19" i="4"/>
  <c r="O19" i="4"/>
  <c r="M19" i="4"/>
  <c r="K19" i="4"/>
  <c r="I19" i="4"/>
  <c r="G19" i="4"/>
  <c r="E19" i="4"/>
  <c r="C19" i="4"/>
  <c r="BI18" i="4"/>
  <c r="BG18" i="4"/>
  <c r="BE18" i="4"/>
  <c r="BC18" i="4"/>
  <c r="BA18" i="4"/>
  <c r="AY18" i="4"/>
  <c r="AW18" i="4"/>
  <c r="AU18" i="4"/>
  <c r="AS18" i="4"/>
  <c r="AQ18" i="4"/>
  <c r="AO18" i="4"/>
  <c r="AM18" i="4"/>
  <c r="AK18" i="4"/>
  <c r="AI18" i="4"/>
  <c r="AG18" i="4"/>
  <c r="AE18" i="4"/>
  <c r="AC18" i="4"/>
  <c r="AA18" i="4"/>
  <c r="Y18" i="4"/>
  <c r="W18" i="4"/>
  <c r="U18" i="4"/>
  <c r="S18" i="4"/>
  <c r="Q18" i="4"/>
  <c r="O18" i="4"/>
  <c r="M18" i="4"/>
  <c r="K18" i="4"/>
  <c r="I18" i="4"/>
  <c r="G18" i="4"/>
  <c r="E18" i="4"/>
  <c r="C18" i="4"/>
  <c r="BI17" i="4"/>
  <c r="BG17" i="4"/>
  <c r="BE17" i="4"/>
  <c r="BC17" i="4"/>
  <c r="BA17" i="4"/>
  <c r="AY17" i="4"/>
  <c r="AW17" i="4"/>
  <c r="AU17" i="4"/>
  <c r="AS17" i="4"/>
  <c r="AQ17" i="4"/>
  <c r="AO17" i="4"/>
  <c r="AM17" i="4"/>
  <c r="AK17" i="4"/>
  <c r="AI17" i="4"/>
  <c r="AG17" i="4"/>
  <c r="AE17" i="4"/>
  <c r="AC17" i="4"/>
  <c r="AA17" i="4"/>
  <c r="Y17" i="4"/>
  <c r="W17" i="4"/>
  <c r="U17" i="4"/>
  <c r="S17" i="4"/>
  <c r="Q17" i="4"/>
  <c r="O17" i="4"/>
  <c r="M17" i="4"/>
  <c r="K17" i="4"/>
  <c r="I17" i="4"/>
  <c r="G17" i="4"/>
  <c r="E17" i="4"/>
  <c r="C17" i="4"/>
  <c r="BI16" i="4"/>
  <c r="BG16" i="4"/>
  <c r="BE16" i="4"/>
  <c r="BC16" i="4"/>
  <c r="BA16" i="4"/>
  <c r="AY16" i="4"/>
  <c r="AW16" i="4"/>
  <c r="AU16" i="4"/>
  <c r="AS16" i="4"/>
  <c r="AQ16" i="4"/>
  <c r="AO16" i="4"/>
  <c r="AM16" i="4"/>
  <c r="AK16" i="4"/>
  <c r="AI16" i="4"/>
  <c r="AG16" i="4"/>
  <c r="AE16" i="4"/>
  <c r="AC16" i="4"/>
  <c r="AA16" i="4"/>
  <c r="Y16" i="4"/>
  <c r="W16" i="4"/>
  <c r="U16" i="4"/>
  <c r="S16" i="4"/>
  <c r="Q16" i="4"/>
  <c r="O16" i="4"/>
  <c r="M16" i="4"/>
  <c r="K16" i="4"/>
  <c r="I16" i="4"/>
  <c r="G16" i="4"/>
  <c r="E16" i="4"/>
  <c r="C16" i="4"/>
  <c r="BI15" i="4"/>
  <c r="BG15" i="4"/>
  <c r="BE15" i="4"/>
  <c r="BC15" i="4"/>
  <c r="BA15" i="4"/>
  <c r="AY15" i="4"/>
  <c r="AW15" i="4"/>
  <c r="AU15" i="4"/>
  <c r="AS15" i="4"/>
  <c r="AQ15" i="4"/>
  <c r="AO15" i="4"/>
  <c r="AM15" i="4"/>
  <c r="AK15" i="4"/>
  <c r="AI15" i="4"/>
  <c r="AG15" i="4"/>
  <c r="AE15" i="4"/>
  <c r="AC15" i="4"/>
  <c r="AA15" i="4"/>
  <c r="Y15" i="4"/>
  <c r="W15" i="4"/>
  <c r="U15" i="4"/>
  <c r="S15" i="4"/>
  <c r="Q15" i="4"/>
  <c r="O15" i="4"/>
  <c r="M15" i="4"/>
  <c r="K15" i="4"/>
  <c r="I15" i="4"/>
  <c r="G15" i="4"/>
  <c r="E15" i="4"/>
  <c r="C15" i="4"/>
  <c r="BI13" i="4"/>
  <c r="BG13" i="4"/>
  <c r="BE13" i="4"/>
  <c r="BC13" i="4"/>
  <c r="BA13" i="4"/>
  <c r="AY13" i="4"/>
  <c r="AW13" i="4"/>
  <c r="AU13" i="4"/>
  <c r="AS13" i="4"/>
  <c r="AQ13" i="4"/>
  <c r="AO13" i="4"/>
  <c r="AM13" i="4"/>
  <c r="AK13" i="4"/>
  <c r="AI13" i="4"/>
  <c r="AG13" i="4"/>
  <c r="AE13" i="4"/>
  <c r="AC13" i="4"/>
  <c r="AA13" i="4"/>
  <c r="Y13" i="4"/>
  <c r="W13" i="4"/>
  <c r="U13" i="4"/>
  <c r="S13" i="4"/>
  <c r="Q13" i="4"/>
  <c r="O13" i="4"/>
  <c r="M13" i="4"/>
  <c r="K13" i="4"/>
  <c r="I13" i="4"/>
  <c r="G13" i="4"/>
  <c r="E13" i="4"/>
  <c r="C13" i="4"/>
  <c r="BI12" i="4"/>
  <c r="BG12" i="4"/>
  <c r="BE12" i="4"/>
  <c r="BC12" i="4"/>
  <c r="BA12" i="4"/>
  <c r="AY12" i="4"/>
  <c r="AW12" i="4"/>
  <c r="AU12" i="4"/>
  <c r="AS12" i="4"/>
  <c r="AQ12" i="4"/>
  <c r="AO12" i="4"/>
  <c r="AM12" i="4"/>
  <c r="AK12" i="4"/>
  <c r="AI12" i="4"/>
  <c r="AG12" i="4"/>
  <c r="AE12" i="4"/>
  <c r="AC12" i="4"/>
  <c r="AA12" i="4"/>
  <c r="Y12" i="4"/>
  <c r="W12" i="4"/>
  <c r="U12" i="4"/>
  <c r="S12" i="4"/>
  <c r="Q12" i="4"/>
  <c r="O12" i="4"/>
  <c r="M12" i="4"/>
  <c r="K12" i="4"/>
  <c r="I12" i="4"/>
  <c r="G12" i="4"/>
  <c r="E12" i="4"/>
  <c r="C12" i="4"/>
  <c r="BI11" i="4"/>
  <c r="BG11" i="4"/>
  <c r="BE11" i="4"/>
  <c r="BC11" i="4"/>
  <c r="BA11" i="4"/>
  <c r="AY11" i="4"/>
  <c r="AW11" i="4"/>
  <c r="AU11" i="4"/>
  <c r="AS11" i="4"/>
  <c r="AQ11" i="4"/>
  <c r="AO11" i="4"/>
  <c r="AM11" i="4"/>
  <c r="AK11" i="4"/>
  <c r="AI11" i="4"/>
  <c r="AG11" i="4"/>
  <c r="AE11" i="4"/>
  <c r="AC11" i="4"/>
  <c r="AA11" i="4"/>
  <c r="Y11" i="4"/>
  <c r="W11" i="4"/>
  <c r="U11" i="4"/>
  <c r="S11" i="4"/>
  <c r="Q11" i="4"/>
  <c r="O11" i="4"/>
  <c r="M11" i="4"/>
  <c r="K11" i="4"/>
  <c r="I11" i="4"/>
  <c r="G11" i="4"/>
  <c r="E11" i="4"/>
  <c r="C11" i="4"/>
  <c r="BI10" i="4"/>
  <c r="BG10" i="4"/>
  <c r="BE10" i="4"/>
  <c r="BC10" i="4"/>
  <c r="BA10" i="4"/>
  <c r="AY10" i="4"/>
  <c r="AW10" i="4"/>
  <c r="AU10" i="4"/>
  <c r="AS10" i="4"/>
  <c r="AQ10" i="4"/>
  <c r="AO10" i="4"/>
  <c r="AM10" i="4"/>
  <c r="AK10" i="4"/>
  <c r="AI10" i="4"/>
  <c r="AG10" i="4"/>
  <c r="AE10" i="4"/>
  <c r="AC10" i="4"/>
  <c r="AA10" i="4"/>
  <c r="Y10" i="4"/>
  <c r="W10" i="4"/>
  <c r="U10" i="4"/>
  <c r="S10" i="4"/>
  <c r="Q10" i="4"/>
  <c r="O10" i="4"/>
  <c r="M10" i="4"/>
  <c r="K10" i="4"/>
  <c r="I10" i="4"/>
  <c r="G10" i="4"/>
  <c r="E10" i="4"/>
  <c r="C10" i="4"/>
  <c r="BI8" i="4"/>
  <c r="BG8" i="4"/>
  <c r="BE8" i="4"/>
  <c r="BC8" i="4"/>
  <c r="BA8" i="4"/>
  <c r="AY8" i="4"/>
  <c r="AW8" i="4"/>
  <c r="AU8" i="4"/>
  <c r="AS8" i="4"/>
  <c r="AQ8" i="4"/>
  <c r="AO8" i="4"/>
  <c r="AM8" i="4"/>
  <c r="AK8" i="4"/>
  <c r="AI8" i="4"/>
  <c r="AG8" i="4"/>
  <c r="AE8" i="4"/>
  <c r="AC8" i="4"/>
  <c r="AA8" i="4"/>
  <c r="Y8" i="4"/>
  <c r="W8" i="4"/>
  <c r="U8" i="4"/>
  <c r="S8" i="4"/>
  <c r="Q8" i="4"/>
  <c r="O8" i="4"/>
  <c r="M8" i="4"/>
  <c r="K8" i="4"/>
  <c r="I8" i="4"/>
  <c r="G8" i="4"/>
  <c r="E8" i="4"/>
  <c r="C8" i="4"/>
  <c r="BI7" i="4"/>
  <c r="BG7" i="4"/>
  <c r="BE7" i="4"/>
  <c r="BC7" i="4"/>
  <c r="BA7" i="4"/>
  <c r="AY7" i="4"/>
  <c r="AW7" i="4"/>
  <c r="AU7" i="4"/>
  <c r="AS7" i="4"/>
  <c r="AQ7" i="4"/>
  <c r="AO7" i="4"/>
  <c r="AM7" i="4"/>
  <c r="AK7" i="4"/>
  <c r="AI7" i="4"/>
  <c r="AG7" i="4"/>
  <c r="AE7" i="4"/>
  <c r="AC7" i="4"/>
  <c r="AA7" i="4"/>
  <c r="Y7" i="4"/>
  <c r="W7" i="4"/>
  <c r="U7" i="4"/>
  <c r="S7" i="4"/>
  <c r="Q7" i="4"/>
  <c r="O7" i="4"/>
  <c r="M7" i="4"/>
  <c r="K7" i="4"/>
  <c r="I7" i="4"/>
  <c r="G7" i="4"/>
  <c r="E7" i="4"/>
  <c r="C7" i="4"/>
  <c r="BI6" i="4"/>
  <c r="BG6" i="4"/>
  <c r="BE6" i="4"/>
  <c r="BC6" i="4"/>
  <c r="BA6" i="4"/>
  <c r="AY6" i="4"/>
  <c r="AW6" i="4"/>
  <c r="AU6" i="4"/>
  <c r="AS6" i="4"/>
  <c r="AQ6" i="4"/>
  <c r="AO6" i="4"/>
  <c r="AM6" i="4"/>
  <c r="AK6" i="4"/>
  <c r="AI6" i="4"/>
  <c r="AG6" i="4"/>
  <c r="AE6" i="4"/>
  <c r="AC6" i="4"/>
  <c r="AA6" i="4"/>
  <c r="Y6" i="4"/>
  <c r="W6" i="4"/>
  <c r="U6" i="4"/>
  <c r="S6" i="4"/>
  <c r="Q6" i="4"/>
  <c r="O6" i="4"/>
  <c r="M6" i="4"/>
  <c r="K6" i="4"/>
  <c r="I6" i="4"/>
  <c r="G6" i="4"/>
  <c r="E6" i="4"/>
  <c r="C6" i="4"/>
  <c r="BI3" i="4"/>
  <c r="BG3" i="4"/>
  <c r="BE3" i="4"/>
  <c r="BC3" i="4"/>
  <c r="BA3" i="4"/>
  <c r="AY3" i="4"/>
  <c r="AW3" i="4"/>
  <c r="AU3" i="4"/>
  <c r="AS3" i="4"/>
  <c r="AQ3" i="4"/>
  <c r="AO3" i="4"/>
  <c r="AM3" i="4"/>
  <c r="AK3" i="4"/>
  <c r="AI3" i="4"/>
  <c r="AG3" i="4"/>
  <c r="AE3" i="4"/>
  <c r="AC3" i="4"/>
  <c r="AA3" i="4"/>
  <c r="Y3" i="4"/>
  <c r="W3" i="4"/>
  <c r="U3" i="4"/>
  <c r="S3" i="4"/>
  <c r="Q3" i="4"/>
  <c r="O3" i="4"/>
  <c r="M3" i="4"/>
  <c r="K3" i="4"/>
  <c r="I3" i="4"/>
  <c r="G3" i="4"/>
  <c r="E3" i="4"/>
  <c r="C3" i="4"/>
  <c r="BO5" i="4" l="1"/>
  <c r="BO6" i="4"/>
  <c r="BO7" i="4"/>
  <c r="BO8" i="4"/>
  <c r="BO10" i="4"/>
  <c r="BO11" i="4"/>
  <c r="BO12" i="4"/>
  <c r="BO13" i="4"/>
  <c r="BO15" i="4"/>
  <c r="BO16" i="4"/>
  <c r="BO17" i="4"/>
  <c r="BO18" i="4"/>
  <c r="BO19" i="4"/>
  <c r="BO20" i="4"/>
  <c r="BO22" i="4"/>
  <c r="BO23" i="4"/>
  <c r="BO24" i="4"/>
  <c r="BO25" i="4"/>
  <c r="BO26" i="4"/>
  <c r="BO27" i="4"/>
  <c r="BO29" i="4"/>
  <c r="BO30" i="4"/>
  <c r="BO31" i="4"/>
  <c r="BO32" i="4"/>
  <c r="BO33" i="4"/>
  <c r="BO34" i="4"/>
  <c r="BO36" i="4"/>
  <c r="BO37" i="4"/>
  <c r="BO38" i="4"/>
  <c r="BO39" i="4"/>
  <c r="BO40" i="4"/>
  <c r="BO41" i="4"/>
  <c r="BO3" i="4"/>
  <c r="BM3" i="4"/>
  <c r="B2" i="7" l="1"/>
  <c r="B3" i="7" s="1"/>
  <c r="A2" i="7"/>
  <c r="A4" i="7" s="1"/>
  <c r="A18" i="7" l="1"/>
  <c r="A3" i="7"/>
  <c r="A19" i="7"/>
  <c r="A15" i="7"/>
  <c r="A11" i="7"/>
  <c r="A10" i="7"/>
  <c r="A7" i="7"/>
  <c r="A17" i="7"/>
  <c r="A9" i="7"/>
  <c r="A16" i="7"/>
  <c r="A8" i="7"/>
  <c r="A14" i="7"/>
  <c r="A6" i="7"/>
  <c r="A13" i="7"/>
  <c r="A5" i="7"/>
  <c r="A12" i="7"/>
  <c r="AJ2" i="7" l="1"/>
  <c r="AJ3" i="7"/>
  <c r="AJ4" i="7"/>
  <c r="AJ5" i="7"/>
  <c r="AJ6" i="7"/>
  <c r="AJ7" i="7"/>
  <c r="AJ8" i="7"/>
  <c r="AJ9" i="7"/>
  <c r="AJ10" i="7"/>
  <c r="AJ11" i="7"/>
  <c r="AJ12" i="7"/>
  <c r="AJ13" i="7"/>
  <c r="AJ14" i="7"/>
  <c r="AJ15" i="7"/>
  <c r="AJ16" i="7"/>
  <c r="AJ17" i="7"/>
  <c r="AJ18" i="7"/>
  <c r="AJ19" i="7"/>
  <c r="AJ20" i="7"/>
  <c r="AJ21" i="7"/>
  <c r="AJ22" i="7"/>
  <c r="AJ23" i="7"/>
  <c r="AJ24" i="7"/>
  <c r="AJ25" i="7"/>
  <c r="AJ26" i="7"/>
  <c r="AJ27" i="7"/>
  <c r="AJ28" i="7"/>
  <c r="AJ29" i="7"/>
  <c r="AJ30" i="7"/>
  <c r="AJ31" i="7"/>
  <c r="AI2" i="7"/>
  <c r="AI3" i="7"/>
  <c r="AI4" i="7"/>
  <c r="AI5" i="7"/>
  <c r="AI6" i="7"/>
  <c r="AI7" i="7"/>
  <c r="AI8" i="7"/>
  <c r="AI9" i="7"/>
  <c r="AI10" i="7"/>
  <c r="AI11" i="7"/>
  <c r="AI12" i="7"/>
  <c r="AI13" i="7"/>
  <c r="AI14" i="7"/>
  <c r="AI15" i="7"/>
  <c r="AI16" i="7"/>
  <c r="AI17" i="7"/>
  <c r="AI18" i="7"/>
  <c r="AI19" i="7"/>
  <c r="AI20" i="7"/>
  <c r="AI21" i="7"/>
  <c r="AI22" i="7"/>
  <c r="AI23" i="7"/>
  <c r="AI24" i="7"/>
  <c r="AI25" i="7"/>
  <c r="AI26" i="7"/>
  <c r="AI27" i="7"/>
  <c r="AI28" i="7"/>
  <c r="AI29" i="7"/>
  <c r="AI30" i="7"/>
  <c r="AI31" i="7"/>
  <c r="AH2" i="7"/>
  <c r="AH3" i="7"/>
  <c r="AH4" i="7"/>
  <c r="AH5" i="7"/>
  <c r="AH6" i="7"/>
  <c r="AH7" i="7"/>
  <c r="AH8" i="7"/>
  <c r="AH9" i="7"/>
  <c r="AH10" i="7"/>
  <c r="AH11" i="7"/>
  <c r="AH12" i="7"/>
  <c r="AH13" i="7"/>
  <c r="AH14" i="7"/>
  <c r="AH15" i="7"/>
  <c r="AH16" i="7"/>
  <c r="AH17" i="7"/>
  <c r="AH18" i="7"/>
  <c r="AH19" i="7"/>
  <c r="AH20" i="7"/>
  <c r="AH21" i="7"/>
  <c r="AH22" i="7"/>
  <c r="AH23" i="7"/>
  <c r="AH24" i="7"/>
  <c r="AH25" i="7"/>
  <c r="AH26" i="7"/>
  <c r="AH27" i="7"/>
  <c r="AH28" i="7"/>
  <c r="AH29" i="7"/>
  <c r="AH30" i="7"/>
  <c r="AH31" i="7"/>
  <c r="AG2" i="7"/>
  <c r="AG3" i="7"/>
  <c r="AG4" i="7"/>
  <c r="AG5"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F2" i="7"/>
  <c r="AF3" i="7"/>
  <c r="AF4" i="7"/>
  <c r="AF5" i="7"/>
  <c r="AF6" i="7"/>
  <c r="AF7" i="7"/>
  <c r="AF8" i="7"/>
  <c r="AF9" i="7"/>
  <c r="AF10" i="7"/>
  <c r="AF11" i="7"/>
  <c r="AF12" i="7"/>
  <c r="AF13" i="7"/>
  <c r="AF14" i="7"/>
  <c r="AF15" i="7"/>
  <c r="AF16" i="7"/>
  <c r="AF17" i="7"/>
  <c r="AF18" i="7"/>
  <c r="AF19" i="7"/>
  <c r="AF20" i="7"/>
  <c r="AF21" i="7"/>
  <c r="AF22" i="7"/>
  <c r="AF23" i="7"/>
  <c r="AF24" i="7"/>
  <c r="AF25" i="7"/>
  <c r="AF26" i="7"/>
  <c r="AF27" i="7"/>
  <c r="AF28" i="7"/>
  <c r="AF29" i="7"/>
  <c r="AF30" i="7"/>
  <c r="AF31" i="7"/>
  <c r="AE2" i="7"/>
  <c r="AE3" i="7"/>
  <c r="AE4" i="7"/>
  <c r="AE5" i="7"/>
  <c r="AE6" i="7"/>
  <c r="AE7" i="7"/>
  <c r="AE8" i="7"/>
  <c r="AE9" i="7"/>
  <c r="AE10" i="7"/>
  <c r="AE11" i="7"/>
  <c r="AE12" i="7"/>
  <c r="AE13" i="7"/>
  <c r="AE14" i="7"/>
  <c r="AE15" i="7"/>
  <c r="AE16" i="7"/>
  <c r="AE17" i="7"/>
  <c r="AE18" i="7"/>
  <c r="AE19" i="7"/>
  <c r="AE20" i="7"/>
  <c r="AE21" i="7"/>
  <c r="AE22" i="7"/>
  <c r="AE23" i="7"/>
  <c r="AE24" i="7"/>
  <c r="AE25" i="7"/>
  <c r="AE26" i="7"/>
  <c r="AE27" i="7"/>
  <c r="AE28" i="7"/>
  <c r="AE29" i="7"/>
  <c r="AE30" i="7"/>
  <c r="AE31" i="7"/>
  <c r="AC2" i="7"/>
  <c r="AC3" i="7"/>
  <c r="AC4" i="7"/>
  <c r="AC5" i="7"/>
  <c r="AC6" i="7"/>
  <c r="AC7" i="7"/>
  <c r="AC8" i="7"/>
  <c r="AC9" i="7"/>
  <c r="AC10" i="7"/>
  <c r="AC11" i="7"/>
  <c r="AC12" i="7"/>
  <c r="AC13" i="7"/>
  <c r="AC14" i="7"/>
  <c r="AC15" i="7"/>
  <c r="AC16" i="7"/>
  <c r="AC17" i="7"/>
  <c r="AC18" i="7"/>
  <c r="AC19" i="7"/>
  <c r="AC20" i="7"/>
  <c r="AC21" i="7"/>
  <c r="AC22" i="7"/>
  <c r="AC23" i="7"/>
  <c r="AC24" i="7"/>
  <c r="AC25" i="7"/>
  <c r="AC26" i="7"/>
  <c r="AC27" i="7"/>
  <c r="AC28" i="7"/>
  <c r="AC29" i="7"/>
  <c r="AC30" i="7"/>
  <c r="AC31" i="7"/>
  <c r="AB2" i="7"/>
  <c r="AB3" i="7"/>
  <c r="AB4" i="7"/>
  <c r="AB5" i="7"/>
  <c r="AB6" i="7"/>
  <c r="AB7" i="7"/>
  <c r="AB8" i="7"/>
  <c r="AB9" i="7"/>
  <c r="AB10" i="7"/>
  <c r="AB11" i="7"/>
  <c r="AB12" i="7"/>
  <c r="AB13" i="7"/>
  <c r="AB14" i="7"/>
  <c r="AB15" i="7"/>
  <c r="AB16" i="7"/>
  <c r="AB17" i="7"/>
  <c r="AB18" i="7"/>
  <c r="AB19" i="7"/>
  <c r="AB20" i="7"/>
  <c r="AB21" i="7"/>
  <c r="AB22" i="7"/>
  <c r="AB23" i="7"/>
  <c r="AB24" i="7"/>
  <c r="AB25" i="7"/>
  <c r="AB26" i="7"/>
  <c r="AB27" i="7"/>
  <c r="AB28" i="7"/>
  <c r="AB29" i="7"/>
  <c r="AB30" i="7"/>
  <c r="AB31" i="7"/>
  <c r="AA2" i="7"/>
  <c r="AA3" i="7"/>
  <c r="AA4"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Z2" i="7"/>
  <c r="Z3" i="7"/>
  <c r="Z4" i="7"/>
  <c r="Z5" i="7"/>
  <c r="Z6" i="7"/>
  <c r="Z7" i="7"/>
  <c r="Z8" i="7"/>
  <c r="Z9" i="7"/>
  <c r="Z10" i="7"/>
  <c r="Z11" i="7"/>
  <c r="Z12" i="7"/>
  <c r="Z13" i="7"/>
  <c r="Z14" i="7"/>
  <c r="Z15" i="7"/>
  <c r="Z16" i="7"/>
  <c r="Z17" i="7"/>
  <c r="Z18" i="7"/>
  <c r="Z19" i="7"/>
  <c r="Z20" i="7"/>
  <c r="Z21" i="7"/>
  <c r="Z22" i="7"/>
  <c r="Z23" i="7"/>
  <c r="Z24" i="7"/>
  <c r="Z25" i="7"/>
  <c r="Z26" i="7"/>
  <c r="Z27" i="7"/>
  <c r="Z28" i="7"/>
  <c r="Z29" i="7"/>
  <c r="Z30" i="7"/>
  <c r="Z31" i="7"/>
  <c r="Y2" i="7"/>
  <c r="Y3" i="7"/>
  <c r="Y4" i="7"/>
  <c r="Y5" i="7"/>
  <c r="Y6" i="7"/>
  <c r="Y7" i="7"/>
  <c r="Y8" i="7"/>
  <c r="Y9" i="7"/>
  <c r="Y10" i="7"/>
  <c r="Y11" i="7"/>
  <c r="Y12" i="7"/>
  <c r="Y13" i="7"/>
  <c r="Y14" i="7"/>
  <c r="Y15" i="7"/>
  <c r="Y16" i="7"/>
  <c r="Y17" i="7"/>
  <c r="Y18" i="7"/>
  <c r="Y19" i="7"/>
  <c r="Y20" i="7"/>
  <c r="Y21" i="7"/>
  <c r="Y22" i="7"/>
  <c r="Y23" i="7"/>
  <c r="Y24" i="7"/>
  <c r="Y25" i="7"/>
  <c r="Y26" i="7"/>
  <c r="Y27" i="7"/>
  <c r="Y28" i="7"/>
  <c r="Y29" i="7"/>
  <c r="Y30" i="7"/>
  <c r="Y31" i="7"/>
  <c r="U2" i="7"/>
  <c r="U3" i="7"/>
  <c r="U4" i="7"/>
  <c r="U5" i="7"/>
  <c r="U6" i="7"/>
  <c r="U7" i="7"/>
  <c r="U8" i="7"/>
  <c r="U9" i="7"/>
  <c r="U10" i="7"/>
  <c r="U11" i="7"/>
  <c r="U12" i="7"/>
  <c r="U13" i="7"/>
  <c r="U14" i="7"/>
  <c r="U15" i="7"/>
  <c r="U16" i="7"/>
  <c r="U17" i="7"/>
  <c r="U18" i="7"/>
  <c r="U19" i="7"/>
  <c r="U20" i="7"/>
  <c r="U21" i="7"/>
  <c r="U22" i="7"/>
  <c r="U23" i="7"/>
  <c r="U24" i="7"/>
  <c r="U25" i="7"/>
  <c r="U26" i="7"/>
  <c r="U27" i="7"/>
  <c r="U28" i="7"/>
  <c r="U29" i="7"/>
  <c r="U30" i="7"/>
  <c r="U31" i="7"/>
  <c r="T2" i="7"/>
  <c r="T3" i="7"/>
  <c r="T4" i="7"/>
  <c r="T5" i="7"/>
  <c r="T6" i="7"/>
  <c r="T7" i="7"/>
  <c r="T8" i="7"/>
  <c r="T9" i="7"/>
  <c r="T10" i="7"/>
  <c r="T11" i="7"/>
  <c r="T12" i="7"/>
  <c r="T13" i="7"/>
  <c r="T14" i="7"/>
  <c r="T15" i="7"/>
  <c r="T16" i="7"/>
  <c r="T17" i="7"/>
  <c r="T18" i="7"/>
  <c r="T19" i="7"/>
  <c r="T20" i="7"/>
  <c r="T21" i="7"/>
  <c r="T22" i="7"/>
  <c r="T23" i="7"/>
  <c r="T24" i="7"/>
  <c r="T25" i="7"/>
  <c r="T26" i="7"/>
  <c r="T27" i="7"/>
  <c r="T28" i="7"/>
  <c r="T29" i="7"/>
  <c r="T30" i="7"/>
  <c r="T31" i="7"/>
  <c r="S2" i="7"/>
  <c r="S3" i="7"/>
  <c r="S4" i="7"/>
  <c r="S5" i="7"/>
  <c r="S6" i="7"/>
  <c r="S7" i="7"/>
  <c r="S8" i="7"/>
  <c r="S9" i="7"/>
  <c r="S10" i="7"/>
  <c r="S11" i="7"/>
  <c r="S12" i="7"/>
  <c r="S13" i="7"/>
  <c r="S14" i="7"/>
  <c r="S15" i="7"/>
  <c r="S16" i="7"/>
  <c r="S17" i="7"/>
  <c r="S18" i="7"/>
  <c r="S19" i="7"/>
  <c r="S20" i="7"/>
  <c r="S21" i="7"/>
  <c r="S22" i="7"/>
  <c r="S23" i="7"/>
  <c r="S24" i="7"/>
  <c r="S25" i="7"/>
  <c r="S26" i="7"/>
  <c r="S27" i="7"/>
  <c r="S28" i="7"/>
  <c r="S29" i="7"/>
  <c r="S30" i="7"/>
  <c r="S31" i="7"/>
  <c r="M2" i="7"/>
  <c r="M3" i="7"/>
  <c r="M4" i="7"/>
  <c r="M5" i="7"/>
  <c r="M6" i="7"/>
  <c r="M7" i="7"/>
  <c r="M8" i="7"/>
  <c r="M9" i="7"/>
  <c r="M10" i="7"/>
  <c r="M11" i="7"/>
  <c r="M12" i="7"/>
  <c r="M13" i="7"/>
  <c r="M14" i="7"/>
  <c r="M15" i="7"/>
  <c r="M16" i="7"/>
  <c r="M17" i="7"/>
  <c r="M18" i="7"/>
  <c r="M19" i="7"/>
  <c r="M20" i="7"/>
  <c r="M21" i="7"/>
  <c r="M22" i="7"/>
  <c r="M23" i="7"/>
  <c r="M24" i="7"/>
  <c r="M25" i="7"/>
  <c r="M26" i="7"/>
  <c r="M27" i="7"/>
  <c r="M28" i="7"/>
  <c r="M29" i="7"/>
  <c r="M30" i="7"/>
  <c r="M31" i="7"/>
  <c r="C31" i="8" l="1"/>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A17" i="8"/>
  <c r="B17" i="8"/>
  <c r="A18" i="8"/>
  <c r="B18" i="8"/>
  <c r="A19" i="8"/>
  <c r="B19" i="8"/>
  <c r="A20" i="8"/>
  <c r="B20" i="8"/>
  <c r="A21" i="8"/>
  <c r="B21" i="8"/>
  <c r="A22" i="8"/>
  <c r="B22" i="8"/>
  <c r="A23" i="8"/>
  <c r="B23" i="8"/>
  <c r="A24" i="8"/>
  <c r="B24" i="8"/>
  <c r="A25" i="8"/>
  <c r="B25" i="8"/>
  <c r="A26" i="8"/>
  <c r="B26" i="8"/>
  <c r="A27" i="8"/>
  <c r="B27" i="8"/>
  <c r="A28" i="8"/>
  <c r="B28" i="8"/>
  <c r="A29" i="8"/>
  <c r="B29" i="8"/>
  <c r="A30" i="8"/>
  <c r="B30" i="8"/>
  <c r="A31" i="8"/>
  <c r="B31" i="8"/>
  <c r="AD2" i="7"/>
  <c r="AD3" i="7"/>
  <c r="AD4" i="7"/>
  <c r="AD5" i="7"/>
  <c r="AD6" i="7"/>
  <c r="AD7" i="7"/>
  <c r="AD8" i="7"/>
  <c r="AD9" i="7"/>
  <c r="AD10" i="7"/>
  <c r="AD11" i="7"/>
  <c r="AD12" i="7"/>
  <c r="AD13" i="7"/>
  <c r="AD14" i="7"/>
  <c r="AD15" i="7"/>
  <c r="AD16" i="7"/>
  <c r="AD17" i="7"/>
  <c r="AD18" i="7"/>
  <c r="AD19" i="7"/>
  <c r="AD20" i="7"/>
  <c r="AD21" i="7"/>
  <c r="AD22" i="7"/>
  <c r="AD23" i="7"/>
  <c r="AD24" i="7"/>
  <c r="AD25" i="7"/>
  <c r="AD26" i="7"/>
  <c r="AD27" i="7"/>
  <c r="AD28" i="7"/>
  <c r="AD29" i="7"/>
  <c r="AD30" i="7"/>
  <c r="AD31" i="7"/>
  <c r="V2" i="7"/>
  <c r="V3" i="7"/>
  <c r="V4" i="7"/>
  <c r="V5" i="7"/>
  <c r="V6" i="7"/>
  <c r="V7" i="7"/>
  <c r="V8" i="7"/>
  <c r="V9" i="7"/>
  <c r="V10" i="7"/>
  <c r="V11" i="7"/>
  <c r="V12" i="7"/>
  <c r="V13" i="7"/>
  <c r="V14" i="7"/>
  <c r="V15" i="7"/>
  <c r="V16" i="7"/>
  <c r="V17" i="7"/>
  <c r="V18" i="7"/>
  <c r="V19" i="7"/>
  <c r="V20" i="7"/>
  <c r="V21" i="7"/>
  <c r="V22" i="7"/>
  <c r="V23" i="7"/>
  <c r="V24" i="7"/>
  <c r="V25" i="7"/>
  <c r="V26" i="7"/>
  <c r="V27" i="7"/>
  <c r="V28" i="7"/>
  <c r="V29" i="7"/>
  <c r="V30" i="7"/>
  <c r="V31" i="7"/>
  <c r="N2" i="7"/>
  <c r="N3" i="7"/>
  <c r="N4" i="7"/>
  <c r="N5" i="7"/>
  <c r="N6" i="7"/>
  <c r="N7" i="7"/>
  <c r="N8" i="7"/>
  <c r="N9" i="7"/>
  <c r="N10" i="7"/>
  <c r="N11" i="7"/>
  <c r="N12" i="7"/>
  <c r="N13" i="7"/>
  <c r="N14" i="7"/>
  <c r="N15" i="7"/>
  <c r="N16" i="7"/>
  <c r="N17" i="7"/>
  <c r="N18" i="7"/>
  <c r="N19" i="7"/>
  <c r="N20" i="7"/>
  <c r="N21" i="7"/>
  <c r="N22" i="7"/>
  <c r="N23" i="7"/>
  <c r="N24" i="7"/>
  <c r="N25" i="7"/>
  <c r="N26" i="7"/>
  <c r="N27" i="7"/>
  <c r="N28" i="7"/>
  <c r="N29" i="7"/>
  <c r="N30" i="7"/>
  <c r="N31" i="7"/>
  <c r="I2" i="7"/>
  <c r="I3" i="7"/>
  <c r="I4" i="7"/>
  <c r="I5" i="7"/>
  <c r="I6" i="7"/>
  <c r="I7" i="7"/>
  <c r="I8" i="7"/>
  <c r="I9" i="7"/>
  <c r="I10" i="7"/>
  <c r="I11" i="7"/>
  <c r="I12" i="7"/>
  <c r="I13" i="7"/>
  <c r="I14" i="7"/>
  <c r="I15" i="7"/>
  <c r="I16" i="7"/>
  <c r="I17" i="7"/>
  <c r="I18" i="7"/>
  <c r="I19" i="7"/>
  <c r="I20" i="7"/>
  <c r="I21" i="7"/>
  <c r="I22" i="7"/>
  <c r="I23" i="7"/>
  <c r="I24" i="7"/>
  <c r="I25" i="7"/>
  <c r="I26" i="7"/>
  <c r="I27" i="7"/>
  <c r="I28" i="7"/>
  <c r="I29" i="7"/>
  <c r="I30" i="7"/>
  <c r="I31" i="7"/>
  <c r="W2" i="7"/>
  <c r="X2" i="7"/>
  <c r="X31" i="7"/>
  <c r="W31" i="7"/>
  <c r="X30" i="7"/>
  <c r="W30" i="7"/>
  <c r="X29" i="7"/>
  <c r="W29" i="7"/>
  <c r="X28" i="7"/>
  <c r="W28" i="7"/>
  <c r="X27" i="7"/>
  <c r="W27" i="7"/>
  <c r="X26" i="7"/>
  <c r="W26" i="7"/>
  <c r="X25" i="7"/>
  <c r="W25" i="7"/>
  <c r="X24" i="7"/>
  <c r="W24" i="7"/>
  <c r="X23" i="7"/>
  <c r="W23" i="7"/>
  <c r="X22" i="7"/>
  <c r="W22" i="7"/>
  <c r="X21" i="7"/>
  <c r="W21" i="7"/>
  <c r="X20" i="7"/>
  <c r="W20" i="7"/>
  <c r="X19" i="7"/>
  <c r="W19" i="7"/>
  <c r="X18" i="7"/>
  <c r="W18" i="7"/>
  <c r="X17" i="7"/>
  <c r="W17" i="7"/>
  <c r="X16" i="7"/>
  <c r="W16" i="7"/>
  <c r="X15" i="7"/>
  <c r="W15" i="7"/>
  <c r="X14" i="7"/>
  <c r="W14" i="7"/>
  <c r="X13" i="7"/>
  <c r="W13" i="7"/>
  <c r="X12" i="7"/>
  <c r="W12" i="7"/>
  <c r="X11" i="7"/>
  <c r="W11" i="7"/>
  <c r="X10" i="7"/>
  <c r="W10" i="7"/>
  <c r="X9" i="7"/>
  <c r="W9" i="7"/>
  <c r="X8" i="7"/>
  <c r="W8" i="7"/>
  <c r="X7" i="7"/>
  <c r="W7" i="7"/>
  <c r="X6" i="7"/>
  <c r="W6" i="7"/>
  <c r="X5" i="7"/>
  <c r="W5" i="7"/>
  <c r="X4" i="7"/>
  <c r="W4" i="7"/>
  <c r="X3" i="7"/>
  <c r="W3" i="7"/>
  <c r="R31" i="7"/>
  <c r="Q31" i="7"/>
  <c r="P31" i="7"/>
  <c r="O31" i="7"/>
  <c r="R30" i="7"/>
  <c r="Q30" i="7"/>
  <c r="P30" i="7"/>
  <c r="O30" i="7"/>
  <c r="R29" i="7"/>
  <c r="Q29" i="7"/>
  <c r="P29" i="7"/>
  <c r="O29" i="7"/>
  <c r="R28" i="7"/>
  <c r="Q28" i="7"/>
  <c r="P28" i="7"/>
  <c r="O28" i="7"/>
  <c r="R27" i="7"/>
  <c r="Q27" i="7"/>
  <c r="P27" i="7"/>
  <c r="O27" i="7"/>
  <c r="R26" i="7"/>
  <c r="Q26" i="7"/>
  <c r="P26" i="7"/>
  <c r="O26" i="7"/>
  <c r="R25" i="7"/>
  <c r="Q25" i="7"/>
  <c r="P25" i="7"/>
  <c r="O25" i="7"/>
  <c r="R24" i="7"/>
  <c r="Q24" i="7"/>
  <c r="P24" i="7"/>
  <c r="O24" i="7"/>
  <c r="R23" i="7"/>
  <c r="Q23" i="7"/>
  <c r="P23" i="7"/>
  <c r="O23" i="7"/>
  <c r="R22" i="7"/>
  <c r="Q22" i="7"/>
  <c r="P22" i="7"/>
  <c r="O22" i="7"/>
  <c r="R21" i="7"/>
  <c r="Q21" i="7"/>
  <c r="P21" i="7"/>
  <c r="O21" i="7"/>
  <c r="R20" i="7"/>
  <c r="Q20" i="7"/>
  <c r="P20" i="7"/>
  <c r="O20" i="7"/>
  <c r="R19" i="7"/>
  <c r="Q19" i="7"/>
  <c r="P19" i="7"/>
  <c r="O19" i="7"/>
  <c r="R18" i="7"/>
  <c r="Q18" i="7"/>
  <c r="P18" i="7"/>
  <c r="O18" i="7"/>
  <c r="R17" i="7"/>
  <c r="Q17" i="7"/>
  <c r="P17" i="7"/>
  <c r="O17" i="7"/>
  <c r="R16" i="7"/>
  <c r="Q16" i="7"/>
  <c r="P16" i="7"/>
  <c r="O16" i="7"/>
  <c r="R15" i="7"/>
  <c r="Q15" i="7"/>
  <c r="P15" i="7"/>
  <c r="O15" i="7"/>
  <c r="R14" i="7"/>
  <c r="Q14" i="7"/>
  <c r="P14" i="7"/>
  <c r="O14" i="7"/>
  <c r="R13" i="7"/>
  <c r="Q13" i="7"/>
  <c r="P13" i="7"/>
  <c r="O13" i="7"/>
  <c r="R12" i="7"/>
  <c r="Q12" i="7"/>
  <c r="P12" i="7"/>
  <c r="O12" i="7"/>
  <c r="R11" i="7"/>
  <c r="Q11" i="7"/>
  <c r="P11" i="7"/>
  <c r="O11" i="7"/>
  <c r="R10" i="7"/>
  <c r="Q10" i="7"/>
  <c r="P10" i="7"/>
  <c r="O10" i="7"/>
  <c r="R9" i="7"/>
  <c r="Q9" i="7"/>
  <c r="P9" i="7"/>
  <c r="O9" i="7"/>
  <c r="R8" i="7"/>
  <c r="Q8" i="7"/>
  <c r="P8" i="7"/>
  <c r="O8" i="7"/>
  <c r="R7" i="7"/>
  <c r="Q7" i="7"/>
  <c r="P7" i="7"/>
  <c r="O7" i="7"/>
  <c r="R6" i="7"/>
  <c r="Q6" i="7"/>
  <c r="P6" i="7"/>
  <c r="O6" i="7"/>
  <c r="R5" i="7"/>
  <c r="Q5" i="7"/>
  <c r="P5" i="7"/>
  <c r="O5" i="7"/>
  <c r="R4" i="7"/>
  <c r="Q4" i="7"/>
  <c r="P4" i="7"/>
  <c r="O4" i="7"/>
  <c r="R3" i="7"/>
  <c r="Q3" i="7"/>
  <c r="P3" i="7"/>
  <c r="O3" i="7"/>
  <c r="R2" i="7"/>
  <c r="Q2" i="7"/>
  <c r="P2" i="7"/>
  <c r="O2" i="7"/>
  <c r="L31" i="7"/>
  <c r="K31" i="7"/>
  <c r="J31" i="7"/>
  <c r="L30" i="7"/>
  <c r="K30" i="7"/>
  <c r="J30" i="7"/>
  <c r="L29" i="7"/>
  <c r="K29" i="7"/>
  <c r="J29" i="7"/>
  <c r="L28" i="7"/>
  <c r="K28" i="7"/>
  <c r="J28" i="7"/>
  <c r="L27" i="7"/>
  <c r="K27" i="7"/>
  <c r="J27" i="7"/>
  <c r="L26" i="7"/>
  <c r="K26" i="7"/>
  <c r="J26" i="7"/>
  <c r="L25" i="7"/>
  <c r="K25" i="7"/>
  <c r="J25" i="7"/>
  <c r="L24" i="7"/>
  <c r="K24" i="7"/>
  <c r="J24" i="7"/>
  <c r="L23" i="7"/>
  <c r="K23" i="7"/>
  <c r="J23" i="7"/>
  <c r="L22" i="7"/>
  <c r="K22" i="7"/>
  <c r="J22" i="7"/>
  <c r="L21" i="7"/>
  <c r="K21" i="7"/>
  <c r="J21" i="7"/>
  <c r="L20" i="7"/>
  <c r="K20" i="7"/>
  <c r="J20" i="7"/>
  <c r="L19" i="7"/>
  <c r="K19" i="7"/>
  <c r="J19" i="7"/>
  <c r="L18" i="7"/>
  <c r="K18" i="7"/>
  <c r="J18" i="7"/>
  <c r="L17" i="7"/>
  <c r="K17" i="7"/>
  <c r="J17" i="7"/>
  <c r="L16" i="7"/>
  <c r="K16" i="7"/>
  <c r="J16" i="7"/>
  <c r="L15" i="7"/>
  <c r="K15" i="7"/>
  <c r="J15" i="7"/>
  <c r="L14" i="7"/>
  <c r="K14" i="7"/>
  <c r="J14" i="7"/>
  <c r="L13" i="7"/>
  <c r="K13" i="7"/>
  <c r="J13" i="7"/>
  <c r="L12" i="7"/>
  <c r="K12" i="7"/>
  <c r="J12" i="7"/>
  <c r="L11" i="7"/>
  <c r="K11" i="7"/>
  <c r="J11" i="7"/>
  <c r="L10" i="7"/>
  <c r="K10" i="7"/>
  <c r="J10" i="7"/>
  <c r="L9" i="7"/>
  <c r="K9" i="7"/>
  <c r="J9" i="7"/>
  <c r="L8" i="7"/>
  <c r="K8" i="7"/>
  <c r="J8" i="7"/>
  <c r="L7" i="7"/>
  <c r="K7" i="7"/>
  <c r="J7" i="7"/>
  <c r="L6" i="7"/>
  <c r="K6" i="7"/>
  <c r="J6" i="7"/>
  <c r="L5" i="7"/>
  <c r="K5" i="7"/>
  <c r="J5" i="7"/>
  <c r="L4" i="7"/>
  <c r="K4" i="7"/>
  <c r="J4" i="7"/>
  <c r="L3" i="7"/>
  <c r="K3" i="7"/>
  <c r="J3" i="7"/>
  <c r="L2" i="7"/>
  <c r="K2" i="7"/>
  <c r="J2" i="7"/>
  <c r="H31" i="7"/>
  <c r="H30" i="7"/>
  <c r="H29" i="7"/>
  <c r="H28" i="7"/>
  <c r="H27" i="7"/>
  <c r="H26" i="7"/>
  <c r="H25" i="7"/>
  <c r="H24" i="7"/>
  <c r="H23" i="7"/>
  <c r="H22" i="7"/>
  <c r="H21" i="7"/>
  <c r="H20" i="7"/>
  <c r="H19" i="7"/>
  <c r="H18" i="7"/>
  <c r="H17" i="7"/>
  <c r="H16" i="7"/>
  <c r="H15" i="7"/>
  <c r="H14" i="7"/>
  <c r="H13" i="7"/>
  <c r="H12" i="7"/>
  <c r="H11" i="7"/>
  <c r="H10" i="7"/>
  <c r="H9" i="7"/>
  <c r="H8" i="7"/>
  <c r="H7" i="7"/>
  <c r="H6" i="7"/>
  <c r="H5" i="7"/>
  <c r="H4" i="7"/>
  <c r="H3" i="7"/>
  <c r="H2" i="7"/>
  <c r="G31" i="7"/>
  <c r="F31" i="7"/>
  <c r="G30" i="7"/>
  <c r="F30" i="7"/>
  <c r="G29" i="7"/>
  <c r="F29" i="7"/>
  <c r="G28" i="7"/>
  <c r="F28" i="7"/>
  <c r="G27" i="7"/>
  <c r="F27" i="7"/>
  <c r="G26" i="7"/>
  <c r="F26" i="7"/>
  <c r="G25" i="7"/>
  <c r="F25" i="7"/>
  <c r="G24" i="7"/>
  <c r="F24" i="7"/>
  <c r="G23" i="7"/>
  <c r="F23" i="7"/>
  <c r="G22" i="7"/>
  <c r="F22" i="7"/>
  <c r="G21" i="7"/>
  <c r="F21" i="7"/>
  <c r="G20" i="7"/>
  <c r="F20" i="7"/>
  <c r="G19" i="7"/>
  <c r="F19" i="7"/>
  <c r="G18" i="7"/>
  <c r="F18" i="7"/>
  <c r="G17" i="7"/>
  <c r="F17" i="7"/>
  <c r="G16" i="7"/>
  <c r="F16" i="7"/>
  <c r="G15" i="7"/>
  <c r="F15" i="7"/>
  <c r="G14" i="7"/>
  <c r="F14" i="7"/>
  <c r="G13" i="7"/>
  <c r="F13" i="7"/>
  <c r="G12" i="7"/>
  <c r="F12" i="7"/>
  <c r="G11" i="7"/>
  <c r="F11" i="7"/>
  <c r="G10" i="7"/>
  <c r="F10" i="7"/>
  <c r="G9" i="7"/>
  <c r="F9" i="7"/>
  <c r="G8" i="7"/>
  <c r="F8" i="7"/>
  <c r="G7" i="7"/>
  <c r="F7" i="7"/>
  <c r="G6" i="7"/>
  <c r="F6" i="7"/>
  <c r="G5" i="7"/>
  <c r="F5" i="7"/>
  <c r="G4" i="7"/>
  <c r="F4" i="7"/>
  <c r="G3" i="7"/>
  <c r="F3" i="7"/>
  <c r="G2" i="7"/>
  <c r="F2" i="7"/>
  <c r="E2" i="7"/>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B17" i="7"/>
  <c r="B18" i="7"/>
  <c r="B19" i="7"/>
  <c r="A20" i="7"/>
  <c r="B20" i="7"/>
  <c r="A21" i="7"/>
  <c r="B21" i="7"/>
  <c r="A22" i="7"/>
  <c r="B22" i="7"/>
  <c r="A23" i="7"/>
  <c r="B23" i="7"/>
  <c r="A24" i="7"/>
  <c r="B24" i="7"/>
  <c r="A25" i="7"/>
  <c r="B25" i="7"/>
  <c r="A26" i="7"/>
  <c r="B26" i="7"/>
  <c r="A27" i="7"/>
  <c r="B27" i="7"/>
  <c r="A28" i="7"/>
  <c r="B28" i="7"/>
  <c r="A29" i="7"/>
  <c r="B29" i="7"/>
  <c r="A30" i="7"/>
  <c r="B30" i="7"/>
  <c r="A31" i="7"/>
  <c r="B31" i="7"/>
  <c r="BM4" i="4" l="1"/>
  <c r="BM5" i="4"/>
  <c r="BN5" i="4" s="1"/>
  <c r="BP5" i="4"/>
  <c r="BR5" i="4"/>
  <c r="BS5" i="4"/>
  <c r="BU5" i="4"/>
  <c r="BW5" i="4"/>
  <c r="BM6" i="4"/>
  <c r="BN6" i="4" s="1"/>
  <c r="BS6" i="4"/>
  <c r="BU6" i="4"/>
  <c r="BW6" i="4"/>
  <c r="BM7" i="4"/>
  <c r="BN7" i="4" s="1"/>
  <c r="BS7" i="4"/>
  <c r="BU7" i="4"/>
  <c r="BW7" i="4"/>
  <c r="BM8" i="4"/>
  <c r="BN8" i="4" s="1"/>
  <c r="BS8" i="4"/>
  <c r="BU8" i="4"/>
  <c r="BW8" i="4"/>
  <c r="BM10" i="4"/>
  <c r="BN10" i="4" s="1"/>
  <c r="BS10" i="4"/>
  <c r="BU10" i="4"/>
  <c r="BW10" i="4"/>
  <c r="BM11" i="4"/>
  <c r="BN11" i="4" s="1"/>
  <c r="BS11" i="4"/>
  <c r="BU11" i="4"/>
  <c r="BW11" i="4"/>
  <c r="BM12" i="4"/>
  <c r="BN12" i="4" s="1"/>
  <c r="BS12" i="4"/>
  <c r="BU12" i="4"/>
  <c r="BW12" i="4"/>
  <c r="BM13" i="4"/>
  <c r="BN13" i="4" s="1"/>
  <c r="BS13" i="4"/>
  <c r="BU13" i="4"/>
  <c r="BW13" i="4"/>
  <c r="BM15" i="4"/>
  <c r="BN15" i="4" s="1"/>
  <c r="BS15" i="4"/>
  <c r="BU15" i="4"/>
  <c r="BW15" i="4"/>
  <c r="BM16" i="4"/>
  <c r="BN16" i="4" s="1"/>
  <c r="BS16" i="4"/>
  <c r="BU16" i="4"/>
  <c r="BW16" i="4"/>
  <c r="BM17" i="4"/>
  <c r="BN17" i="4" s="1"/>
  <c r="BS17" i="4"/>
  <c r="BU17" i="4"/>
  <c r="BW17" i="4"/>
  <c r="BM18" i="4"/>
  <c r="BN18" i="4" s="1"/>
  <c r="BS18" i="4"/>
  <c r="BU18" i="4"/>
  <c r="BW18" i="4"/>
  <c r="BM19" i="4"/>
  <c r="BN19" i="4" s="1"/>
  <c r="BS19" i="4"/>
  <c r="BU19" i="4"/>
  <c r="BW19" i="4"/>
  <c r="BM20" i="4"/>
  <c r="BN20" i="4" s="1"/>
  <c r="BS20" i="4"/>
  <c r="BU20" i="4"/>
  <c r="BW20" i="4"/>
  <c r="BM22" i="4"/>
  <c r="BN22" i="4" s="1"/>
  <c r="BS22" i="4"/>
  <c r="BU22" i="4"/>
  <c r="BW22" i="4"/>
  <c r="BM23" i="4"/>
  <c r="BN23" i="4" s="1"/>
  <c r="BS23" i="4"/>
  <c r="BU23" i="4"/>
  <c r="BW23" i="4"/>
  <c r="BM24" i="4"/>
  <c r="BN24" i="4" s="1"/>
  <c r="BS24" i="4"/>
  <c r="BU24" i="4"/>
  <c r="BW24" i="4"/>
  <c r="BM25" i="4"/>
  <c r="BN25" i="4" s="1"/>
  <c r="BS25" i="4"/>
  <c r="BU25" i="4"/>
  <c r="BW25" i="4"/>
  <c r="BM26" i="4"/>
  <c r="BN26" i="4" s="1"/>
  <c r="BS26" i="4"/>
  <c r="BU26" i="4"/>
  <c r="BW26" i="4"/>
  <c r="BM27" i="4"/>
  <c r="BN27" i="4" s="1"/>
  <c r="BS27" i="4"/>
  <c r="BU27" i="4"/>
  <c r="BW27" i="4"/>
  <c r="BM29" i="4"/>
  <c r="BN29" i="4" s="1"/>
  <c r="BS29" i="4"/>
  <c r="BU29" i="4"/>
  <c r="BW29" i="4"/>
  <c r="BM30" i="4"/>
  <c r="BN30" i="4" s="1"/>
  <c r="BS30" i="4"/>
  <c r="BU30" i="4"/>
  <c r="BW30" i="4"/>
  <c r="BM31" i="4"/>
  <c r="BN31" i="4" s="1"/>
  <c r="BS31" i="4"/>
  <c r="BU31" i="4"/>
  <c r="BW31" i="4"/>
  <c r="BM32" i="4"/>
  <c r="BN32" i="4" s="1"/>
  <c r="BS32" i="4"/>
  <c r="BU32" i="4"/>
  <c r="BW32" i="4"/>
  <c r="BM33" i="4"/>
  <c r="BN33" i="4" s="1"/>
  <c r="BS33" i="4"/>
  <c r="BU33" i="4"/>
  <c r="BW33" i="4"/>
  <c r="BM34" i="4"/>
  <c r="BN34" i="4" s="1"/>
  <c r="BS34" i="4"/>
  <c r="BU34" i="4"/>
  <c r="BW34" i="4"/>
  <c r="BM36" i="4"/>
  <c r="BN36" i="4" s="1"/>
  <c r="BS36" i="4"/>
  <c r="BU36" i="4"/>
  <c r="BW36" i="4"/>
  <c r="BM37" i="4"/>
  <c r="BN37" i="4" s="1"/>
  <c r="BS37" i="4"/>
  <c r="BU37" i="4"/>
  <c r="BW37" i="4"/>
  <c r="BM38" i="4"/>
  <c r="BN38" i="4" s="1"/>
  <c r="BS38" i="4"/>
  <c r="BU38" i="4"/>
  <c r="BW38" i="4"/>
  <c r="BM39" i="4"/>
  <c r="BN39" i="4" s="1"/>
  <c r="BS39" i="4"/>
  <c r="BU39" i="4"/>
  <c r="BW39" i="4"/>
  <c r="BM40" i="4"/>
  <c r="BN40" i="4" s="1"/>
  <c r="BS40" i="4"/>
  <c r="BU40" i="4"/>
  <c r="BW40" i="4"/>
  <c r="BM41" i="4"/>
  <c r="BN41" i="4" s="1"/>
  <c r="BS41" i="4"/>
  <c r="BU41" i="4"/>
  <c r="BW41" i="4"/>
  <c r="BU3" i="4"/>
  <c r="BS3" i="4"/>
  <c r="BL3" i="4"/>
  <c r="BL5" i="4"/>
  <c r="BL6" i="4"/>
  <c r="BL7" i="4"/>
  <c r="BL8" i="4"/>
  <c r="BL10" i="4"/>
  <c r="BL11" i="4"/>
  <c r="BL12" i="4"/>
  <c r="BL13" i="4"/>
  <c r="BL15" i="4"/>
  <c r="BL16" i="4"/>
  <c r="BL17" i="4"/>
  <c r="BL18" i="4"/>
  <c r="BL19" i="4"/>
  <c r="BL20" i="4"/>
  <c r="BL22" i="4"/>
  <c r="BL23" i="4"/>
  <c r="BL24" i="4"/>
  <c r="BL25" i="4"/>
  <c r="BL26" i="4"/>
  <c r="BL27" i="4"/>
  <c r="BL29" i="4"/>
  <c r="BL30" i="4"/>
  <c r="BL31" i="4"/>
  <c r="BL32" i="4"/>
  <c r="BL33" i="4"/>
  <c r="BL34" i="4"/>
  <c r="BL36" i="4"/>
  <c r="BL37" i="4"/>
  <c r="BL38" i="4"/>
  <c r="BL39" i="4"/>
  <c r="BL40" i="4"/>
  <c r="BL41" i="4"/>
  <c r="AI31" i="8"/>
  <c r="AI30" i="8"/>
  <c r="AI29" i="8"/>
  <c r="AI28" i="8"/>
  <c r="AI27" i="8"/>
  <c r="AI26" i="8"/>
  <c r="AI25" i="8"/>
  <c r="AI24" i="8"/>
  <c r="AI23" i="8"/>
  <c r="AI22" i="8"/>
  <c r="AI21" i="8"/>
  <c r="AI20" i="8"/>
  <c r="AI19" i="8"/>
  <c r="AI18" i="8"/>
  <c r="AI17" i="8"/>
  <c r="AH31" i="8"/>
  <c r="AH30" i="8"/>
  <c r="AH29" i="8"/>
  <c r="AH28" i="8"/>
  <c r="AH27" i="8"/>
  <c r="AH26" i="8"/>
  <c r="AH25" i="8"/>
  <c r="AH24" i="8"/>
  <c r="AH23" i="8"/>
  <c r="AH22" i="8"/>
  <c r="AH21" i="8"/>
  <c r="AH20" i="8"/>
  <c r="AH19" i="8"/>
  <c r="AH18" i="8"/>
  <c r="AH17" i="8"/>
  <c r="AG31" i="8"/>
  <c r="AG30" i="8"/>
  <c r="AG29" i="8"/>
  <c r="AG28" i="8"/>
  <c r="AG27" i="8"/>
  <c r="AG26" i="8"/>
  <c r="AG25" i="8"/>
  <c r="AG24" i="8"/>
  <c r="AG23" i="8"/>
  <c r="AG22" i="8"/>
  <c r="AG21" i="8"/>
  <c r="AG20" i="8"/>
  <c r="AG19" i="8"/>
  <c r="AG18" i="8"/>
  <c r="AG17" i="8"/>
  <c r="AF31" i="8"/>
  <c r="AF30" i="8"/>
  <c r="AF29" i="8"/>
  <c r="AF28" i="8"/>
  <c r="AF27" i="8"/>
  <c r="AF26" i="8"/>
  <c r="AF25" i="8"/>
  <c r="AF24" i="8"/>
  <c r="AF23" i="8"/>
  <c r="AF22" i="8"/>
  <c r="AF21" i="8"/>
  <c r="AF20" i="8"/>
  <c r="AF19" i="8"/>
  <c r="AF18" i="8"/>
  <c r="AF17" i="8"/>
  <c r="AE31" i="8"/>
  <c r="AE30" i="8"/>
  <c r="AE29" i="8"/>
  <c r="AE28" i="8"/>
  <c r="AE27" i="8"/>
  <c r="AE26" i="8"/>
  <c r="AE25" i="8"/>
  <c r="AE24" i="8"/>
  <c r="AE23" i="8"/>
  <c r="AE22" i="8"/>
  <c r="AE21" i="8"/>
  <c r="AE20" i="8"/>
  <c r="AE19" i="8"/>
  <c r="AE18" i="8"/>
  <c r="AE17" i="8"/>
  <c r="AD31" i="8"/>
  <c r="AD30" i="8"/>
  <c r="AD29" i="8"/>
  <c r="AD28" i="8"/>
  <c r="AD27" i="8"/>
  <c r="AD26" i="8"/>
  <c r="AD25" i="8"/>
  <c r="AD24" i="8"/>
  <c r="AD23" i="8"/>
  <c r="AD22" i="8"/>
  <c r="AD21" i="8"/>
  <c r="AD20" i="8"/>
  <c r="AD19" i="8"/>
  <c r="AD18" i="8"/>
  <c r="AD17" i="8"/>
  <c r="AC31" i="8"/>
  <c r="AC30" i="8"/>
  <c r="AC29" i="8"/>
  <c r="AC28" i="8"/>
  <c r="AC27" i="8"/>
  <c r="AC26" i="8"/>
  <c r="AC25" i="8"/>
  <c r="AC24" i="8"/>
  <c r="AC23" i="8"/>
  <c r="AC22" i="8"/>
  <c r="AC21" i="8"/>
  <c r="AC20" i="8"/>
  <c r="AC19" i="8"/>
  <c r="AC18" i="8"/>
  <c r="AC17" i="8"/>
  <c r="AB31" i="8"/>
  <c r="AB30" i="8"/>
  <c r="AB29" i="8"/>
  <c r="AB28" i="8"/>
  <c r="AB27" i="8"/>
  <c r="AB26" i="8"/>
  <c r="AB25" i="8"/>
  <c r="AB24" i="8"/>
  <c r="AB23" i="8"/>
  <c r="AB22" i="8"/>
  <c r="AB21" i="8"/>
  <c r="AB20" i="8"/>
  <c r="AB19" i="8"/>
  <c r="AB18" i="8"/>
  <c r="AB17" i="8"/>
  <c r="AA31" i="8"/>
  <c r="AA30" i="8"/>
  <c r="AA29" i="8"/>
  <c r="AA28" i="8"/>
  <c r="AA27" i="8"/>
  <c r="AA26" i="8"/>
  <c r="AA25" i="8"/>
  <c r="AA24" i="8"/>
  <c r="AA23" i="8"/>
  <c r="AA22" i="8"/>
  <c r="AA21" i="8"/>
  <c r="AA20" i="8"/>
  <c r="AA19" i="8"/>
  <c r="AA18" i="8"/>
  <c r="AA17" i="8"/>
  <c r="Z31" i="8"/>
  <c r="Z30" i="8"/>
  <c r="Z29" i="8"/>
  <c r="Z28" i="8"/>
  <c r="Z27" i="8"/>
  <c r="Z26" i="8"/>
  <c r="Z25" i="8"/>
  <c r="Z24" i="8"/>
  <c r="Z23" i="8"/>
  <c r="Z22" i="8"/>
  <c r="Z21" i="8"/>
  <c r="Z20" i="8"/>
  <c r="Z19" i="8"/>
  <c r="Z18" i="8"/>
  <c r="Z17" i="8"/>
  <c r="Y31" i="8"/>
  <c r="Y30" i="8"/>
  <c r="Y29" i="8"/>
  <c r="Y28" i="8"/>
  <c r="Y27" i="8"/>
  <c r="Y26" i="8"/>
  <c r="Y25" i="8"/>
  <c r="Y24" i="8"/>
  <c r="Y23" i="8"/>
  <c r="Y22" i="8"/>
  <c r="Y21" i="8"/>
  <c r="Y20" i="8"/>
  <c r="Y19" i="8"/>
  <c r="Y18" i="8"/>
  <c r="Y17" i="8"/>
  <c r="X31" i="8"/>
  <c r="X30" i="8"/>
  <c r="X29" i="8"/>
  <c r="X28" i="8"/>
  <c r="X27" i="8"/>
  <c r="X26" i="8"/>
  <c r="X25" i="8"/>
  <c r="X24" i="8"/>
  <c r="X23" i="8"/>
  <c r="X22" i="8"/>
  <c r="X21" i="8"/>
  <c r="X20" i="8"/>
  <c r="X19" i="8"/>
  <c r="X18" i="8"/>
  <c r="X17" i="8"/>
  <c r="W31" i="8"/>
  <c r="W30" i="8"/>
  <c r="W29" i="8"/>
  <c r="W28" i="8"/>
  <c r="W27" i="8"/>
  <c r="W26" i="8"/>
  <c r="W25" i="8"/>
  <c r="W24" i="8"/>
  <c r="W23" i="8"/>
  <c r="W22" i="8"/>
  <c r="W21" i="8"/>
  <c r="W20" i="8"/>
  <c r="W19" i="8"/>
  <c r="W18" i="8"/>
  <c r="W17" i="8"/>
  <c r="V31" i="8"/>
  <c r="V30" i="8"/>
  <c r="V29" i="8"/>
  <c r="V28" i="8"/>
  <c r="V27" i="8"/>
  <c r="V26" i="8"/>
  <c r="V25" i="8"/>
  <c r="V24" i="8"/>
  <c r="V23" i="8"/>
  <c r="V22" i="8"/>
  <c r="V21" i="8"/>
  <c r="V20" i="8"/>
  <c r="V19" i="8"/>
  <c r="V18" i="8"/>
  <c r="V17" i="8"/>
  <c r="U31" i="8"/>
  <c r="U30" i="8"/>
  <c r="U29" i="8"/>
  <c r="U28" i="8"/>
  <c r="U27" i="8"/>
  <c r="U26" i="8"/>
  <c r="U25" i="8"/>
  <c r="U24" i="8"/>
  <c r="U23" i="8"/>
  <c r="U22" i="8"/>
  <c r="U21" i="8"/>
  <c r="U20" i="8"/>
  <c r="U19" i="8"/>
  <c r="U18" i="8"/>
  <c r="U17" i="8"/>
  <c r="T31" i="8"/>
  <c r="T30" i="8"/>
  <c r="T29" i="8"/>
  <c r="T28" i="8"/>
  <c r="T27" i="8"/>
  <c r="T26" i="8"/>
  <c r="T25" i="8"/>
  <c r="T24" i="8"/>
  <c r="T23" i="8"/>
  <c r="T22" i="8"/>
  <c r="T21" i="8"/>
  <c r="T20" i="8"/>
  <c r="T19" i="8"/>
  <c r="T18" i="8"/>
  <c r="T17" i="8"/>
  <c r="S31" i="8"/>
  <c r="S30" i="8"/>
  <c r="S29" i="8"/>
  <c r="S28" i="8"/>
  <c r="S27" i="8"/>
  <c r="S26" i="8"/>
  <c r="S25" i="8"/>
  <c r="S24" i="8"/>
  <c r="S23" i="8"/>
  <c r="S22" i="8"/>
  <c r="S21" i="8"/>
  <c r="S20" i="8"/>
  <c r="S19" i="8"/>
  <c r="S18" i="8"/>
  <c r="S17" i="8"/>
  <c r="R31" i="8"/>
  <c r="R30" i="8"/>
  <c r="R29" i="8"/>
  <c r="R28" i="8"/>
  <c r="R27" i="8"/>
  <c r="R26" i="8"/>
  <c r="R25" i="8"/>
  <c r="R24" i="8"/>
  <c r="R23" i="8"/>
  <c r="R22" i="8"/>
  <c r="R21" i="8"/>
  <c r="R20" i="8"/>
  <c r="R19" i="8"/>
  <c r="R18" i="8"/>
  <c r="R17" i="8"/>
  <c r="Q31" i="8"/>
  <c r="Q30" i="8"/>
  <c r="Q29" i="8"/>
  <c r="Q28" i="8"/>
  <c r="Q27" i="8"/>
  <c r="Q26" i="8"/>
  <c r="Q25" i="8"/>
  <c r="Q24" i="8"/>
  <c r="Q23" i="8"/>
  <c r="Q22" i="8"/>
  <c r="Q21" i="8"/>
  <c r="Q20" i="8"/>
  <c r="Q19" i="8"/>
  <c r="Q18" i="8"/>
  <c r="Q17" i="8"/>
  <c r="P31" i="8"/>
  <c r="P30" i="8"/>
  <c r="P29" i="8"/>
  <c r="P28" i="8"/>
  <c r="P27" i="8"/>
  <c r="P26" i="8"/>
  <c r="P25" i="8"/>
  <c r="P24" i="8"/>
  <c r="P23" i="8"/>
  <c r="P22" i="8"/>
  <c r="P21" i="8"/>
  <c r="P20" i="8"/>
  <c r="P19" i="8"/>
  <c r="P18" i="8"/>
  <c r="P17" i="8"/>
  <c r="O31" i="8"/>
  <c r="O30" i="8"/>
  <c r="O29" i="8"/>
  <c r="O28" i="8"/>
  <c r="O27" i="8"/>
  <c r="O26" i="8"/>
  <c r="O25" i="8"/>
  <c r="O24" i="8"/>
  <c r="O23" i="8"/>
  <c r="O22" i="8"/>
  <c r="O21" i="8"/>
  <c r="O20" i="8"/>
  <c r="O19" i="8"/>
  <c r="O18" i="8"/>
  <c r="O17" i="8"/>
  <c r="N31" i="8"/>
  <c r="N30" i="8"/>
  <c r="N29" i="8"/>
  <c r="N28" i="8"/>
  <c r="N27" i="8"/>
  <c r="N26" i="8"/>
  <c r="N25" i="8"/>
  <c r="N24" i="8"/>
  <c r="N23" i="8"/>
  <c r="N22" i="8"/>
  <c r="N21" i="8"/>
  <c r="N20" i="8"/>
  <c r="N19" i="8"/>
  <c r="N18" i="8"/>
  <c r="N17" i="8"/>
  <c r="M31" i="8"/>
  <c r="M30" i="8"/>
  <c r="M29" i="8"/>
  <c r="M28" i="8"/>
  <c r="M27" i="8"/>
  <c r="M26" i="8"/>
  <c r="M25" i="8"/>
  <c r="M24" i="8"/>
  <c r="M23" i="8"/>
  <c r="M22" i="8"/>
  <c r="M21" i="8"/>
  <c r="M20" i="8"/>
  <c r="M19" i="8"/>
  <c r="M18" i="8"/>
  <c r="M17" i="8"/>
  <c r="L31" i="8"/>
  <c r="L30" i="8"/>
  <c r="L29" i="8"/>
  <c r="L28" i="8"/>
  <c r="L27" i="8"/>
  <c r="L26" i="8"/>
  <c r="L25" i="8"/>
  <c r="L24" i="8"/>
  <c r="L23" i="8"/>
  <c r="L22" i="8"/>
  <c r="L21" i="8"/>
  <c r="L20" i="8"/>
  <c r="L19" i="8"/>
  <c r="L18" i="8"/>
  <c r="L17" i="8"/>
  <c r="K31" i="8"/>
  <c r="K30" i="8"/>
  <c r="K29" i="8"/>
  <c r="K28" i="8"/>
  <c r="K27" i="8"/>
  <c r="K26" i="8"/>
  <c r="K25" i="8"/>
  <c r="K24" i="8"/>
  <c r="K23" i="8"/>
  <c r="K22" i="8"/>
  <c r="K21" i="8"/>
  <c r="K20" i="8"/>
  <c r="K19" i="8"/>
  <c r="K18" i="8"/>
  <c r="K17" i="8"/>
  <c r="J31" i="8"/>
  <c r="J30" i="8"/>
  <c r="J29" i="8"/>
  <c r="J28" i="8"/>
  <c r="J27" i="8"/>
  <c r="J26" i="8"/>
  <c r="J25" i="8"/>
  <c r="J24" i="8"/>
  <c r="J23" i="8"/>
  <c r="J22" i="8"/>
  <c r="J21" i="8"/>
  <c r="J20" i="8"/>
  <c r="J19" i="8"/>
  <c r="J18" i="8"/>
  <c r="J17" i="8"/>
  <c r="I31" i="8"/>
  <c r="I30" i="8"/>
  <c r="I29" i="8"/>
  <c r="I28" i="8"/>
  <c r="I27" i="8"/>
  <c r="I26" i="8"/>
  <c r="I25" i="8"/>
  <c r="I24" i="8"/>
  <c r="I23" i="8"/>
  <c r="I22" i="8"/>
  <c r="I21" i="8"/>
  <c r="I20" i="8"/>
  <c r="I19" i="8"/>
  <c r="I18" i="8"/>
  <c r="I17" i="8"/>
  <c r="H31" i="8"/>
  <c r="H30" i="8"/>
  <c r="H29" i="8"/>
  <c r="H28" i="8"/>
  <c r="H27" i="8"/>
  <c r="H26" i="8"/>
  <c r="H25" i="8"/>
  <c r="H24" i="8"/>
  <c r="H23" i="8"/>
  <c r="H22" i="8"/>
  <c r="H21" i="8"/>
  <c r="H20" i="8"/>
  <c r="H19" i="8"/>
  <c r="H18" i="8"/>
  <c r="H17" i="8"/>
  <c r="G31" i="8"/>
  <c r="G30" i="8"/>
  <c r="G29" i="8"/>
  <c r="G28" i="8"/>
  <c r="G27" i="8"/>
  <c r="G26" i="8"/>
  <c r="G25" i="8"/>
  <c r="G24" i="8"/>
  <c r="G23" i="8"/>
  <c r="G22" i="8"/>
  <c r="G21" i="8"/>
  <c r="G20" i="8"/>
  <c r="G19" i="8"/>
  <c r="G18" i="8"/>
  <c r="G17" i="8"/>
  <c r="F31" i="8"/>
  <c r="F30" i="8"/>
  <c r="F29" i="8"/>
  <c r="F28" i="8"/>
  <c r="F27" i="8"/>
  <c r="F26" i="8"/>
  <c r="F25" i="8"/>
  <c r="F24" i="8"/>
  <c r="F23" i="8"/>
  <c r="F22" i="8"/>
  <c r="F21" i="8"/>
  <c r="F20" i="8"/>
  <c r="F19" i="8"/>
  <c r="F18" i="8"/>
  <c r="F17" i="8"/>
  <c r="E31" i="8"/>
  <c r="E30" i="8"/>
  <c r="E29" i="8"/>
  <c r="E28" i="8"/>
  <c r="E27" i="8"/>
  <c r="E26" i="8"/>
  <c r="E25" i="8"/>
  <c r="E24" i="8"/>
  <c r="E23" i="8"/>
  <c r="E22" i="8"/>
  <c r="E21" i="8"/>
  <c r="E20" i="8"/>
  <c r="E19" i="8"/>
  <c r="E18" i="8"/>
  <c r="E17" i="8"/>
  <c r="D31" i="8"/>
  <c r="D30" i="8"/>
  <c r="D29" i="8"/>
  <c r="D28" i="8"/>
  <c r="D27" i="8"/>
  <c r="D26" i="8"/>
  <c r="D25" i="8"/>
  <c r="D24" i="8"/>
  <c r="D23" i="8"/>
  <c r="D22" i="8"/>
  <c r="D21" i="8"/>
  <c r="D20" i="8"/>
  <c r="D19" i="8"/>
  <c r="D18" i="8"/>
  <c r="D17" i="8"/>
  <c r="B3" i="8" l="1"/>
  <c r="B4" i="8"/>
  <c r="B5" i="8"/>
  <c r="B6" i="8"/>
  <c r="B7" i="8"/>
  <c r="B8" i="8"/>
  <c r="B9" i="8"/>
  <c r="B10" i="8"/>
  <c r="B11" i="8"/>
  <c r="B12" i="8"/>
  <c r="B13" i="8"/>
  <c r="B14" i="8"/>
  <c r="B15" i="8"/>
  <c r="B16" i="8"/>
  <c r="B2" i="8"/>
  <c r="B16" i="7"/>
  <c r="B15" i="7"/>
  <c r="B14" i="7"/>
  <c r="B13" i="7"/>
  <c r="B12" i="7"/>
  <c r="B11" i="7"/>
  <c r="B10" i="7"/>
  <c r="B9" i="7"/>
  <c r="B8" i="7"/>
  <c r="B7" i="7"/>
  <c r="B6" i="7"/>
  <c r="B5" i="7"/>
  <c r="B4" i="7"/>
  <c r="A3" i="8"/>
  <c r="A4" i="8"/>
  <c r="A5" i="8"/>
  <c r="A6" i="8"/>
  <c r="A7" i="8"/>
  <c r="A8" i="8"/>
  <c r="A9" i="8"/>
  <c r="A10" i="8"/>
  <c r="A11" i="8"/>
  <c r="A12" i="8"/>
  <c r="A13" i="8"/>
  <c r="A14" i="8"/>
  <c r="A15" i="8"/>
  <c r="A16" i="8"/>
  <c r="A2" i="8"/>
  <c r="BW3" i="4"/>
  <c r="BN3" i="4"/>
  <c r="D3" i="8"/>
  <c r="D4" i="8"/>
  <c r="D5" i="8"/>
  <c r="D6" i="8"/>
  <c r="D7" i="8"/>
  <c r="D8" i="8"/>
  <c r="D9" i="8"/>
  <c r="D10" i="8"/>
  <c r="D11" i="8"/>
  <c r="D12" i="8"/>
  <c r="D13" i="8"/>
  <c r="D14" i="8"/>
  <c r="D15" i="8"/>
  <c r="D16" i="8"/>
  <c r="E3" i="8"/>
  <c r="E4" i="8"/>
  <c r="E5" i="8"/>
  <c r="E6" i="8"/>
  <c r="E7" i="8"/>
  <c r="E8" i="8"/>
  <c r="E9" i="8"/>
  <c r="E10" i="8"/>
  <c r="E11" i="8"/>
  <c r="E12" i="8"/>
  <c r="E13" i="8"/>
  <c r="E14" i="8"/>
  <c r="E15" i="8"/>
  <c r="E16" i="8"/>
  <c r="F3" i="8"/>
  <c r="F4" i="8"/>
  <c r="F5" i="8"/>
  <c r="F6" i="8"/>
  <c r="F7" i="8"/>
  <c r="F8" i="8"/>
  <c r="F9" i="8"/>
  <c r="F10" i="8"/>
  <c r="F11" i="8"/>
  <c r="F12" i="8"/>
  <c r="F13" i="8"/>
  <c r="F14" i="8"/>
  <c r="F15" i="8"/>
  <c r="F16" i="8"/>
  <c r="G3" i="8"/>
  <c r="G4" i="8"/>
  <c r="G5" i="8"/>
  <c r="G6" i="8"/>
  <c r="G7" i="8"/>
  <c r="G8" i="8"/>
  <c r="G9" i="8"/>
  <c r="G10" i="8"/>
  <c r="G11" i="8"/>
  <c r="G12" i="8"/>
  <c r="G13" i="8"/>
  <c r="G14" i="8"/>
  <c r="G15" i="8"/>
  <c r="G16" i="8"/>
  <c r="H3" i="8"/>
  <c r="H4" i="8"/>
  <c r="H5" i="8"/>
  <c r="H6" i="8"/>
  <c r="H7" i="8"/>
  <c r="H8" i="8"/>
  <c r="H9" i="8"/>
  <c r="H10" i="8"/>
  <c r="H11" i="8"/>
  <c r="H12" i="8"/>
  <c r="H13" i="8"/>
  <c r="H14" i="8"/>
  <c r="H15" i="8"/>
  <c r="H16" i="8"/>
  <c r="I3" i="8"/>
  <c r="I4" i="8"/>
  <c r="I5" i="8"/>
  <c r="I6" i="8"/>
  <c r="I7" i="8"/>
  <c r="I8" i="8"/>
  <c r="I9" i="8"/>
  <c r="I10" i="8"/>
  <c r="I11" i="8"/>
  <c r="I12" i="8"/>
  <c r="I13" i="8"/>
  <c r="I14" i="8"/>
  <c r="I15" i="8"/>
  <c r="I16" i="8"/>
  <c r="J3" i="8"/>
  <c r="J4" i="8"/>
  <c r="J5" i="8"/>
  <c r="J6" i="8"/>
  <c r="J7" i="8"/>
  <c r="J8" i="8"/>
  <c r="J9" i="8"/>
  <c r="J10" i="8"/>
  <c r="J11" i="8"/>
  <c r="J12" i="8"/>
  <c r="J13" i="8"/>
  <c r="J14" i="8"/>
  <c r="J15" i="8"/>
  <c r="J16" i="8"/>
  <c r="K3" i="8"/>
  <c r="K4" i="8"/>
  <c r="K5" i="8"/>
  <c r="K6" i="8"/>
  <c r="K7" i="8"/>
  <c r="K8" i="8"/>
  <c r="K9" i="8"/>
  <c r="K10" i="8"/>
  <c r="K11" i="8"/>
  <c r="K12" i="8"/>
  <c r="K13" i="8"/>
  <c r="K14" i="8"/>
  <c r="K15" i="8"/>
  <c r="K16" i="8"/>
  <c r="L3" i="8"/>
  <c r="L4" i="8"/>
  <c r="L5" i="8"/>
  <c r="L6" i="8"/>
  <c r="L7" i="8"/>
  <c r="L8" i="8"/>
  <c r="L9" i="8"/>
  <c r="L10" i="8"/>
  <c r="L11" i="8"/>
  <c r="L12" i="8"/>
  <c r="L13" i="8"/>
  <c r="L14" i="8"/>
  <c r="L15" i="8"/>
  <c r="L16" i="8"/>
  <c r="M3" i="8"/>
  <c r="M4" i="8"/>
  <c r="M5" i="8"/>
  <c r="M6" i="8"/>
  <c r="M7" i="8"/>
  <c r="M8" i="8"/>
  <c r="M9" i="8"/>
  <c r="M10" i="8"/>
  <c r="M11" i="8"/>
  <c r="M12" i="8"/>
  <c r="M13" i="8"/>
  <c r="M14" i="8"/>
  <c r="M15" i="8"/>
  <c r="M16" i="8"/>
  <c r="N3" i="8"/>
  <c r="N4" i="8"/>
  <c r="N5" i="8"/>
  <c r="N6" i="8"/>
  <c r="N7" i="8"/>
  <c r="N8" i="8"/>
  <c r="N9" i="8"/>
  <c r="N10" i="8"/>
  <c r="N11" i="8"/>
  <c r="N12" i="8"/>
  <c r="N13" i="8"/>
  <c r="N14" i="8"/>
  <c r="N15" i="8"/>
  <c r="N16" i="8"/>
  <c r="O3" i="8"/>
  <c r="O4" i="8"/>
  <c r="O5" i="8"/>
  <c r="O6" i="8"/>
  <c r="O7" i="8"/>
  <c r="O8" i="8"/>
  <c r="O9" i="8"/>
  <c r="O10" i="8"/>
  <c r="O11" i="8"/>
  <c r="O12" i="8"/>
  <c r="O13" i="8"/>
  <c r="O14" i="8"/>
  <c r="O15" i="8"/>
  <c r="O16" i="8"/>
  <c r="P3" i="8"/>
  <c r="P4" i="8"/>
  <c r="P5" i="8"/>
  <c r="P6" i="8"/>
  <c r="P7" i="8"/>
  <c r="P8" i="8"/>
  <c r="P9" i="8"/>
  <c r="P10" i="8"/>
  <c r="P11" i="8"/>
  <c r="P12" i="8"/>
  <c r="P13" i="8"/>
  <c r="P14" i="8"/>
  <c r="P15" i="8"/>
  <c r="P16" i="8"/>
  <c r="Q3" i="8"/>
  <c r="Q4" i="8"/>
  <c r="Q5" i="8"/>
  <c r="Q6" i="8"/>
  <c r="Q7" i="8"/>
  <c r="Q8" i="8"/>
  <c r="Q9" i="8"/>
  <c r="Q10" i="8"/>
  <c r="Q11" i="8"/>
  <c r="Q12" i="8"/>
  <c r="Q13" i="8"/>
  <c r="Q14" i="8"/>
  <c r="Q15" i="8"/>
  <c r="Q16" i="8"/>
  <c r="R3" i="8"/>
  <c r="R4" i="8"/>
  <c r="R5" i="8"/>
  <c r="R6" i="8"/>
  <c r="R7" i="8"/>
  <c r="R8" i="8"/>
  <c r="R9" i="8"/>
  <c r="R10" i="8"/>
  <c r="R11" i="8"/>
  <c r="R12" i="8"/>
  <c r="R13" i="8"/>
  <c r="R14" i="8"/>
  <c r="R15" i="8"/>
  <c r="R16" i="8"/>
  <c r="S3" i="8"/>
  <c r="S4" i="8"/>
  <c r="S5" i="8"/>
  <c r="S6" i="8"/>
  <c r="S7" i="8"/>
  <c r="S8" i="8"/>
  <c r="S9" i="8"/>
  <c r="S10" i="8"/>
  <c r="S11" i="8"/>
  <c r="S12" i="8"/>
  <c r="S13" i="8"/>
  <c r="S14" i="8"/>
  <c r="S15" i="8"/>
  <c r="S16" i="8"/>
  <c r="T3" i="8"/>
  <c r="T4" i="8"/>
  <c r="T5" i="8"/>
  <c r="T6" i="8"/>
  <c r="T7" i="8"/>
  <c r="T8" i="8"/>
  <c r="T9" i="8"/>
  <c r="T10" i="8"/>
  <c r="T11" i="8"/>
  <c r="T12" i="8"/>
  <c r="T13" i="8"/>
  <c r="T14" i="8"/>
  <c r="T15" i="8"/>
  <c r="T16" i="8"/>
  <c r="U3" i="8"/>
  <c r="U4" i="8"/>
  <c r="U5" i="8"/>
  <c r="U6" i="8"/>
  <c r="U7" i="8"/>
  <c r="U8" i="8"/>
  <c r="U9" i="8"/>
  <c r="U10" i="8"/>
  <c r="U11" i="8"/>
  <c r="U12" i="8"/>
  <c r="U13" i="8"/>
  <c r="U14" i="8"/>
  <c r="U15" i="8"/>
  <c r="U16" i="8"/>
  <c r="V3" i="8"/>
  <c r="V4" i="8"/>
  <c r="V5" i="8"/>
  <c r="V6" i="8"/>
  <c r="V7" i="8"/>
  <c r="V8" i="8"/>
  <c r="V9" i="8"/>
  <c r="V10" i="8"/>
  <c r="V11" i="8"/>
  <c r="V12" i="8"/>
  <c r="V13" i="8"/>
  <c r="V14" i="8"/>
  <c r="V15" i="8"/>
  <c r="V16" i="8"/>
  <c r="W3" i="8"/>
  <c r="W4" i="8"/>
  <c r="W5" i="8"/>
  <c r="W6" i="8"/>
  <c r="W7" i="8"/>
  <c r="W8" i="8"/>
  <c r="W9" i="8"/>
  <c r="W10" i="8"/>
  <c r="W11" i="8"/>
  <c r="W12" i="8"/>
  <c r="W13" i="8"/>
  <c r="W14" i="8"/>
  <c r="W15" i="8"/>
  <c r="W16" i="8"/>
  <c r="X3" i="8"/>
  <c r="X4" i="8"/>
  <c r="X5" i="8"/>
  <c r="X6" i="8"/>
  <c r="X7" i="8"/>
  <c r="X8" i="8"/>
  <c r="X9" i="8"/>
  <c r="X10" i="8"/>
  <c r="X11" i="8"/>
  <c r="X12" i="8"/>
  <c r="X13" i="8"/>
  <c r="X14" i="8"/>
  <c r="X15" i="8"/>
  <c r="X16" i="8"/>
  <c r="Y3" i="8"/>
  <c r="Y4" i="8"/>
  <c r="Y5" i="8"/>
  <c r="Y6" i="8"/>
  <c r="Y7" i="8"/>
  <c r="Y8" i="8"/>
  <c r="Y9" i="8"/>
  <c r="Y10" i="8"/>
  <c r="Y11" i="8"/>
  <c r="Y12" i="8"/>
  <c r="Y13" i="8"/>
  <c r="Y14" i="8"/>
  <c r="Y15" i="8"/>
  <c r="Y16" i="8"/>
  <c r="Z3" i="8"/>
  <c r="Z4" i="8"/>
  <c r="Z5" i="8"/>
  <c r="Z6" i="8"/>
  <c r="Z7" i="8"/>
  <c r="Z8" i="8"/>
  <c r="Z9" i="8"/>
  <c r="Z10" i="8"/>
  <c r="Z11" i="8"/>
  <c r="Z12" i="8"/>
  <c r="Z13" i="8"/>
  <c r="Z14" i="8"/>
  <c r="Z15" i="8"/>
  <c r="Z16" i="8"/>
  <c r="AA3" i="8"/>
  <c r="AA4" i="8"/>
  <c r="AA5" i="8"/>
  <c r="AA6" i="8"/>
  <c r="AA7" i="8"/>
  <c r="AA8" i="8"/>
  <c r="AA9" i="8"/>
  <c r="AA10" i="8"/>
  <c r="AA11" i="8"/>
  <c r="AA12" i="8"/>
  <c r="AA13" i="8"/>
  <c r="AA14" i="8"/>
  <c r="AA15" i="8"/>
  <c r="AA16" i="8"/>
  <c r="AB3" i="8"/>
  <c r="AB4" i="8"/>
  <c r="AB5" i="8"/>
  <c r="AB6" i="8"/>
  <c r="AB7" i="8"/>
  <c r="AB8" i="8"/>
  <c r="AB9" i="8"/>
  <c r="AB10" i="8"/>
  <c r="AB11" i="8"/>
  <c r="AB12" i="8"/>
  <c r="AB13" i="8"/>
  <c r="AB14" i="8"/>
  <c r="AB15" i="8"/>
  <c r="AB16" i="8"/>
  <c r="AC3" i="8"/>
  <c r="AC4" i="8"/>
  <c r="AC5" i="8"/>
  <c r="AC6" i="8"/>
  <c r="AC7" i="8"/>
  <c r="AC8" i="8"/>
  <c r="AC9" i="8"/>
  <c r="AC10" i="8"/>
  <c r="AC11" i="8"/>
  <c r="AC12" i="8"/>
  <c r="AC13" i="8"/>
  <c r="AC14" i="8"/>
  <c r="AC15" i="8"/>
  <c r="AC16" i="8"/>
  <c r="AD3" i="8"/>
  <c r="AD4" i="8"/>
  <c r="AD5" i="8"/>
  <c r="AD6" i="8"/>
  <c r="AD7" i="8"/>
  <c r="AD8" i="8"/>
  <c r="AD9" i="8"/>
  <c r="AD10" i="8"/>
  <c r="AD11" i="8"/>
  <c r="AD12" i="8"/>
  <c r="AD13" i="8"/>
  <c r="AD14" i="8"/>
  <c r="AD15" i="8"/>
  <c r="AD16" i="8"/>
  <c r="AE3" i="8"/>
  <c r="AE4" i="8"/>
  <c r="AE5" i="8"/>
  <c r="AE6" i="8"/>
  <c r="AE7" i="8"/>
  <c r="AE8" i="8"/>
  <c r="AE9" i="8"/>
  <c r="AE10" i="8"/>
  <c r="AE11" i="8"/>
  <c r="AE12" i="8"/>
  <c r="AE13" i="8"/>
  <c r="AE14" i="8"/>
  <c r="AE15" i="8"/>
  <c r="AE16" i="8"/>
  <c r="AF3" i="8"/>
  <c r="AF4" i="8"/>
  <c r="AF5" i="8"/>
  <c r="AF6" i="8"/>
  <c r="AF7" i="8"/>
  <c r="AF8" i="8"/>
  <c r="AF9" i="8"/>
  <c r="AF10" i="8"/>
  <c r="AF11" i="8"/>
  <c r="AF12" i="8"/>
  <c r="AF13" i="8"/>
  <c r="AF14" i="8"/>
  <c r="AF15" i="8"/>
  <c r="AF16" i="8"/>
  <c r="AG3" i="8"/>
  <c r="AG4" i="8"/>
  <c r="AG5" i="8"/>
  <c r="AG6" i="8"/>
  <c r="AG7" i="8"/>
  <c r="AG8" i="8"/>
  <c r="AG9" i="8"/>
  <c r="AG10" i="8"/>
  <c r="AG11" i="8"/>
  <c r="AG12" i="8"/>
  <c r="AG13" i="8"/>
  <c r="AG14" i="8"/>
  <c r="AG15" i="8"/>
  <c r="AG16" i="8"/>
  <c r="AH3" i="8"/>
  <c r="AH4" i="8"/>
  <c r="AH5" i="8"/>
  <c r="AH6" i="8"/>
  <c r="AH7" i="8"/>
  <c r="AH8" i="8"/>
  <c r="AH9" i="8"/>
  <c r="AH10" i="8"/>
  <c r="AH11" i="8"/>
  <c r="AH12" i="8"/>
  <c r="AH13" i="8"/>
  <c r="AH14" i="8"/>
  <c r="AH15" i="8"/>
  <c r="AH16" i="8"/>
  <c r="AI3" i="8"/>
  <c r="AI4" i="8"/>
  <c r="AI5" i="8"/>
  <c r="AI6" i="8"/>
  <c r="AI7" i="8"/>
  <c r="AI8" i="8"/>
  <c r="AI9" i="8"/>
  <c r="AI10" i="8"/>
  <c r="AI11" i="8"/>
  <c r="AI12" i="8"/>
  <c r="AI13" i="8"/>
  <c r="AI14" i="8"/>
  <c r="AI15" i="8"/>
  <c r="AI16" i="8"/>
  <c r="BT7" i="4"/>
  <c r="D2" i="8"/>
  <c r="BK35" i="4"/>
  <c r="BK28" i="4"/>
  <c r="BK21" i="4"/>
  <c r="BK14" i="4"/>
  <c r="BK9" i="4"/>
  <c r="BK4" i="4"/>
  <c r="BK5" i="4"/>
  <c r="BK6" i="4"/>
  <c r="BK7" i="4"/>
  <c r="BK8" i="4"/>
  <c r="BK10" i="4"/>
  <c r="BK11" i="4"/>
  <c r="BK12" i="4"/>
  <c r="BK13" i="4"/>
  <c r="BK15" i="4"/>
  <c r="BK16" i="4"/>
  <c r="BK17" i="4"/>
  <c r="BK18" i="4"/>
  <c r="BK19" i="4"/>
  <c r="BK20" i="4"/>
  <c r="BK22" i="4"/>
  <c r="BK23" i="4"/>
  <c r="BK24" i="4"/>
  <c r="BK25" i="4"/>
  <c r="BK26" i="4"/>
  <c r="BK27" i="4"/>
  <c r="BK29" i="4"/>
  <c r="BK30" i="4"/>
  <c r="BK31" i="4"/>
  <c r="BK32" i="4"/>
  <c r="BK33" i="4"/>
  <c r="BK34" i="4"/>
  <c r="BK36" i="4"/>
  <c r="BK37" i="4"/>
  <c r="BK38" i="4"/>
  <c r="BK39" i="4"/>
  <c r="BK40" i="4"/>
  <c r="BK41" i="4"/>
  <c r="BK3" i="4"/>
  <c r="BR18" i="4" l="1"/>
  <c r="BV23" i="4"/>
  <c r="BT11" i="4"/>
  <c r="BT13" i="4"/>
  <c r="BT17" i="4"/>
  <c r="BV27" i="4"/>
  <c r="BP32" i="4"/>
  <c r="BQ32" i="4" s="1"/>
  <c r="BR37" i="4"/>
  <c r="BV41" i="4"/>
  <c r="BR8" i="4"/>
  <c r="BP19" i="4"/>
  <c r="BQ19" i="4" s="1"/>
  <c r="BP38" i="4"/>
  <c r="BQ38" i="4" s="1"/>
  <c r="BR15" i="4"/>
  <c r="BV24" i="4"/>
  <c r="BP29" i="4"/>
  <c r="BQ29" i="4" s="1"/>
  <c r="BP6" i="4"/>
  <c r="BQ6" i="4" s="1"/>
  <c r="BP12" i="4"/>
  <c r="BQ12" i="4" s="1"/>
  <c r="BV20" i="4"/>
  <c r="BV30" i="4"/>
  <c r="BR39" i="4"/>
  <c r="BR38" i="4"/>
  <c r="BR22" i="4"/>
  <c r="BV26" i="4"/>
  <c r="BP31" i="4"/>
  <c r="BQ31" i="4" s="1"/>
  <c r="BV36" i="4"/>
  <c r="BT40" i="4"/>
  <c r="BP39" i="4"/>
  <c r="BQ39" i="4" s="1"/>
  <c r="BT41" i="4"/>
  <c r="BT8" i="4"/>
  <c r="BT39" i="4"/>
  <c r="BV22" i="4"/>
  <c r="BV38" i="4"/>
  <c r="BR17" i="4"/>
  <c r="BT18" i="4"/>
  <c r="BP36" i="4"/>
  <c r="BQ36" i="4" s="1"/>
  <c r="BP27" i="4"/>
  <c r="BQ27" i="4" s="1"/>
  <c r="BP23" i="4"/>
  <c r="BQ23" i="4" s="1"/>
  <c r="AB2" i="8"/>
  <c r="BX33" i="4"/>
  <c r="H2" i="8"/>
  <c r="BX10" i="4"/>
  <c r="M2" i="8"/>
  <c r="BV16" i="4"/>
  <c r="BX16" i="4"/>
  <c r="U2" i="8"/>
  <c r="BX25" i="4"/>
  <c r="AC2" i="8"/>
  <c r="BX34" i="4"/>
  <c r="BV34" i="4"/>
  <c r="BR6" i="4"/>
  <c r="BT12" i="4"/>
  <c r="BT23" i="4"/>
  <c r="BR20" i="4"/>
  <c r="BT38" i="4"/>
  <c r="BT27" i="4"/>
  <c r="BV13" i="4"/>
  <c r="BP40" i="4"/>
  <c r="BQ40" i="4" s="1"/>
  <c r="BV39" i="4"/>
  <c r="BT24" i="4"/>
  <c r="BV32" i="4"/>
  <c r="BR30" i="4"/>
  <c r="N2" i="8"/>
  <c r="BX17" i="4"/>
  <c r="V2" i="8"/>
  <c r="BX26" i="4"/>
  <c r="AD2" i="8"/>
  <c r="BX36" i="4"/>
  <c r="BR10" i="4"/>
  <c r="BR13" i="4"/>
  <c r="BP24" i="4"/>
  <c r="BQ24" i="4" s="1"/>
  <c r="BR24" i="4"/>
  <c r="BV12" i="4"/>
  <c r="BR29" i="4"/>
  <c r="BT20" i="4"/>
  <c r="BP41" i="4"/>
  <c r="BQ41" i="4" s="1"/>
  <c r="BT32" i="4"/>
  <c r="BV8" i="4"/>
  <c r="BP26" i="4"/>
  <c r="BQ26" i="4" s="1"/>
  <c r="BV29" i="4"/>
  <c r="I2" i="8"/>
  <c r="BX11" i="4"/>
  <c r="O2" i="8"/>
  <c r="BX18" i="4"/>
  <c r="W2" i="8"/>
  <c r="BX27" i="4"/>
  <c r="AE2" i="8"/>
  <c r="BX37" i="4"/>
  <c r="BR12" i="4"/>
  <c r="BR16" i="4"/>
  <c r="BT6" i="4"/>
  <c r="BV15" i="4"/>
  <c r="BT26" i="4"/>
  <c r="BR32" i="4"/>
  <c r="BR40" i="4"/>
  <c r="BR41" i="4"/>
  <c r="BP34" i="4"/>
  <c r="BQ34" i="4" s="1"/>
  <c r="BV17" i="4"/>
  <c r="L2" i="8"/>
  <c r="BX15" i="4"/>
  <c r="P2" i="8"/>
  <c r="BX19" i="4"/>
  <c r="X2" i="8"/>
  <c r="BX29" i="4"/>
  <c r="AF2" i="8"/>
  <c r="BX38" i="4"/>
  <c r="BR19" i="4"/>
  <c r="BV25" i="4"/>
  <c r="BR7" i="4"/>
  <c r="BP17" i="4"/>
  <c r="BQ17" i="4" s="1"/>
  <c r="BR27" i="4"/>
  <c r="BP8" i="4"/>
  <c r="BQ8" i="4" s="1"/>
  <c r="BV6" i="4"/>
  <c r="BR36" i="4"/>
  <c r="BV31" i="4"/>
  <c r="BR33" i="4"/>
  <c r="BT33" i="4"/>
  <c r="BT25" i="4"/>
  <c r="BP11" i="4"/>
  <c r="BQ11" i="4" s="1"/>
  <c r="E2" i="8"/>
  <c r="BX6" i="4"/>
  <c r="J2" i="8"/>
  <c r="BX12" i="4"/>
  <c r="Q2" i="8"/>
  <c r="BX20" i="4"/>
  <c r="Y2" i="8"/>
  <c r="BP30" i="4"/>
  <c r="BQ30" i="4" s="1"/>
  <c r="BX30" i="4"/>
  <c r="AG2" i="8"/>
  <c r="BX39" i="4"/>
  <c r="BR23" i="4"/>
  <c r="BT30" i="4"/>
  <c r="BV18" i="4"/>
  <c r="BV33" i="4"/>
  <c r="BT31" i="4"/>
  <c r="BV19" i="4"/>
  <c r="BP15" i="4"/>
  <c r="BQ15" i="4" s="1"/>
  <c r="BT36" i="4"/>
  <c r="BP16" i="4"/>
  <c r="BQ16" i="4" s="1"/>
  <c r="K2" i="8"/>
  <c r="BX13" i="4"/>
  <c r="R2" i="8"/>
  <c r="BP22" i="4"/>
  <c r="BQ22" i="4" s="1"/>
  <c r="BX22" i="4"/>
  <c r="Z2" i="8"/>
  <c r="BX31" i="4"/>
  <c r="AH2" i="8"/>
  <c r="BX40" i="4"/>
  <c r="BR26" i="4"/>
  <c r="BR31" i="4"/>
  <c r="BT10" i="4"/>
  <c r="BT19" i="4"/>
  <c r="BV37" i="4"/>
  <c r="BP18" i="4"/>
  <c r="BQ18" i="4" s="1"/>
  <c r="BT29" i="4"/>
  <c r="BR25" i="4"/>
  <c r="BT15" i="4"/>
  <c r="BP10" i="4"/>
  <c r="BQ10" i="4" s="1"/>
  <c r="BT37" i="4"/>
  <c r="BP13" i="4"/>
  <c r="BQ13" i="4" s="1"/>
  <c r="BT22" i="4"/>
  <c r="T2" i="8"/>
  <c r="BX24" i="4"/>
  <c r="F2" i="8"/>
  <c r="BX7" i="4"/>
  <c r="G2" i="8"/>
  <c r="BX8" i="4"/>
  <c r="S2" i="8"/>
  <c r="BX23" i="4"/>
  <c r="AA2" i="8"/>
  <c r="BX32" i="4"/>
  <c r="AI2" i="8"/>
  <c r="BX41" i="4"/>
  <c r="BR34" i="4"/>
  <c r="BR11" i="4"/>
  <c r="BP20" i="4"/>
  <c r="BQ20" i="4" s="1"/>
  <c r="BV40" i="4"/>
  <c r="BT16" i="4"/>
  <c r="BT34" i="4"/>
  <c r="BV10" i="4"/>
  <c r="BP25" i="4"/>
  <c r="BQ25" i="4" s="1"/>
  <c r="BP37" i="4"/>
  <c r="BQ37" i="4" s="1"/>
  <c r="BV7" i="4"/>
  <c r="BP33" i="4"/>
  <c r="BQ33" i="4" s="1"/>
  <c r="BV11" i="4"/>
  <c r="BP7" i="4"/>
  <c r="BQ7" i="4" s="1"/>
  <c r="BT3" i="4"/>
  <c r="BX3" i="4"/>
  <c r="BR3" i="4"/>
  <c r="BP3" i="4"/>
  <c r="BQ3" i="4" s="1"/>
  <c r="BV3" i="4"/>
</calcChain>
</file>

<file path=xl/sharedStrings.xml><?xml version="1.0" encoding="utf-8"?>
<sst xmlns="http://schemas.openxmlformats.org/spreadsheetml/2006/main" count="241" uniqueCount="91">
  <si>
    <t>MEAN</t>
  </si>
  <si>
    <t>SD</t>
  </si>
  <si>
    <t>N</t>
  </si>
  <si>
    <t>pt</t>
  </si>
  <si>
    <t>–</t>
  </si>
  <si>
    <t>µm</t>
  </si>
  <si>
    <t>CHARACTER</t>
  </si>
  <si>
    <t>RANGE</t>
  </si>
  <si>
    <t>SPECIMEN</t>
  </si>
  <si>
    <t>Body length</t>
  </si>
  <si>
    <t xml:space="preserve">     Buccal tube length</t>
  </si>
  <si>
    <t xml:space="preserve">     Stylet support insertion point</t>
  </si>
  <si>
    <t xml:space="preserve">     Buccal tube external width</t>
  </si>
  <si>
    <t xml:space="preserve">     Buccal tube internal width</t>
  </si>
  <si>
    <t xml:space="preserve">     Macroplacoid 1</t>
  </si>
  <si>
    <t xml:space="preserve">     Macroplacoid 2</t>
  </si>
  <si>
    <t xml:space="preserve">     Macroplacoid row</t>
  </si>
  <si>
    <t xml:space="preserve">     Septulum</t>
  </si>
  <si>
    <t>Claw 1 lengths</t>
  </si>
  <si>
    <t xml:space="preserve">     External base</t>
  </si>
  <si>
    <t xml:space="preserve">     External primary branch</t>
  </si>
  <si>
    <t xml:space="preserve">     External secondary branch</t>
  </si>
  <si>
    <t xml:space="preserve">     Internal base</t>
  </si>
  <si>
    <t xml:space="preserve">     Internal primary branch</t>
  </si>
  <si>
    <t xml:space="preserve">     Internal secondary branch</t>
  </si>
  <si>
    <t>Claw 2 lengths</t>
  </si>
  <si>
    <t>Claw 3 lengths</t>
  </si>
  <si>
    <t>Claw 4 lengths</t>
  </si>
  <si>
    <t xml:space="preserve">     Anterior base</t>
  </si>
  <si>
    <t xml:space="preserve">     Anterior primary branch</t>
  </si>
  <si>
    <t xml:space="preserve">     Anterior secondary branch</t>
  </si>
  <si>
    <t xml:space="preserve">     Posterior base</t>
  </si>
  <si>
    <t xml:space="preserve">     Posterior primary branch</t>
  </si>
  <si>
    <t xml:space="preserve">     Posterior secondary branch</t>
  </si>
  <si>
    <t>Buccopharyngeal tube</t>
  </si>
  <si>
    <t>Placoid lengths</t>
  </si>
  <si>
    <t>INSTRUCTIONS and TERMS OF USE</t>
  </si>
  <si>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</si>
  <si>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</si>
  <si>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</si>
  <si>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</si>
  <si>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t>Individual</t>
  </si>
  <si>
    <t>Buccal tube length</t>
  </si>
  <si>
    <t>Stylet support insertion point</t>
  </si>
  <si>
    <t>Buccal tube external width</t>
  </si>
  <si>
    <t>Buccal tube internal width</t>
  </si>
  <si>
    <t>Macroplacoid 1</t>
  </si>
  <si>
    <t>Macroplacoid 2</t>
  </si>
  <si>
    <t>Septulum</t>
  </si>
  <si>
    <t>Macroplacoid row</t>
  </si>
  <si>
    <t>Claw 4 anterior base</t>
  </si>
  <si>
    <t>Claw 4 anterior primary branch</t>
  </si>
  <si>
    <t>Claw 4 anterior secondary branch</t>
  </si>
  <si>
    <t>Claw 4 posterior base</t>
  </si>
  <si>
    <t>Claw 4 posterior primary branch</t>
  </si>
  <si>
    <t>Claw 4 posterior secondary branch</t>
  </si>
  <si>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</si>
  <si>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Data from the sheet "individuals" are automatically copied to the four remaining "stats" sheets. Data in those sheets are arranged for statistical analyses in the majority of statistical software.</t>
  </si>
  <si>
    <t>Species</t>
  </si>
  <si>
    <t>Population</t>
  </si>
  <si>
    <t>Claw 1 external base</t>
  </si>
  <si>
    <t>Claw 1 external primary branch</t>
  </si>
  <si>
    <t>Claw 1 external secondary branch</t>
  </si>
  <si>
    <t>Claw 1 internal base</t>
  </si>
  <si>
    <t>Claw 1 internal primary branch</t>
  </si>
  <si>
    <t>Claw 1 internal secondary branch</t>
  </si>
  <si>
    <t>Claw 2 external base</t>
  </si>
  <si>
    <t>Claw 2 external primary branch</t>
  </si>
  <si>
    <t>Claw 2 external secondary branch</t>
  </si>
  <si>
    <t>Claw 2 internal base</t>
  </si>
  <si>
    <t>Claw 2 internal primary branch</t>
  </si>
  <si>
    <t>Claw 2 internal secondary branch</t>
  </si>
  <si>
    <t>Claw 3 external base</t>
  </si>
  <si>
    <t>Claw 3 external primary branch</t>
  </si>
  <si>
    <t>Claw 3 external secondary branch</t>
  </si>
  <si>
    <t>Claw 3 internal base</t>
  </si>
  <si>
    <t>Claw 3 internal primary branch</t>
  </si>
  <si>
    <t>Claw 3 internal secondary branch</t>
  </si>
  <si>
    <r>
      <t xml:space="preserve">This is a morphometric template for species of the Tardigrada Order </t>
    </r>
    <r>
      <rPr>
        <b/>
        <sz val="12"/>
        <rFont val="Calibri"/>
        <family val="2"/>
        <charset val="238"/>
      </rPr>
      <t>Parachela.</t>
    </r>
  </si>
  <si>
    <r>
      <t xml:space="preserve">This template can be freely used but each published use must be credited as </t>
    </r>
    <r>
      <rPr>
        <b/>
        <sz val="12"/>
        <rFont val="Calibri"/>
        <family val="2"/>
        <charset val="238"/>
      </rPr>
      <t xml:space="preserve">Morphometric data were handled using the Parachela ver. 1.2 template available from the Tardigrada Register, www.tardigrada.net/register (Michalczyk &amp; Kaczmarek 2013). </t>
    </r>
    <r>
      <rPr>
        <sz val="12"/>
        <rFont val="Calibri"/>
        <family val="2"/>
        <charset val="238"/>
      </rPr>
      <t>The reference is: Michalczyk, Ł. &amp; Kaczmarek, Ł. (2013) The Tardigrada Register: a comprehensive online data repository for tardigrade taxonomy. Journal of Limnology, 72(S1): 175-181. DOI:10.4081/jlimnol.2013.s1.e22</t>
    </r>
  </si>
  <si>
    <t>Author</t>
  </si>
  <si>
    <t>Date</t>
  </si>
  <si>
    <t>Type series</t>
  </si>
  <si>
    <t>The "individuals" sheet automatically calculates basic statistics (number of measurements, range, mean and SD). The table with these statistics is placed after the last (30th) specimen. The summary table can be then copied and pasted directly to MS Word.</t>
  </si>
  <si>
    <t>Hypsibius dujardini</t>
  </si>
  <si>
    <t>FR.055</t>
  </si>
  <si>
    <t>YES</t>
  </si>
  <si>
    <t>Piotr Gąsiorek</t>
  </si>
  <si>
    <t>20.05.2017</t>
  </si>
  <si>
    <t>1 (NEO)</t>
  </si>
  <si>
    <t>Neotype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</si>
</sst>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i/>
      <sz val="10"/>
      <name val="Arial CE"/>
      <charset val="238"/>
    </font>
    <font>
      <b/>
      <sz val="10"/>
      <name val="Arial CE"/>
      <charset val="238"/>
    </font>
    <font>
      <u/>
      <sz val="10"/>
      <color theme="10"/>
      <name val="Arial CE"/>
      <charset val="238"/>
    </font>
    <font>
      <b/>
      <sz val="10"/>
      <name val="Calibri"/>
      <family val="2"/>
      <charset val="238"/>
      <scheme val="minor"/>
    </font>
    <font>
      <sz val="10"/>
      <name val="Calibri"/>
      <family val="2"/>
      <charset val="238"/>
      <scheme val="minor"/>
    </font>
    <font>
      <b/>
      <i/>
      <sz val="10"/>
      <name val="Calibri"/>
      <family val="2"/>
      <charset val="238"/>
      <scheme val="minor"/>
    </font>
    <font>
      <i/>
      <sz val="10"/>
      <name val="Calibri"/>
      <family val="2"/>
      <charset val="238"/>
      <scheme val="minor"/>
    </font>
    <font>
      <i/>
      <sz val="10"/>
      <color rgb="FF0000CC"/>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0"/>
      <color rgb="FF008000"/>
      <name val="Calibri"/>
      <family val="2"/>
      <charset val="238"/>
      <scheme val="minor"/>
    </font>
    <font>
      <b/>
      <sz val="14"/>
      <color rgb="FFFF0000"/>
      <name val="Calibri"/>
      <family val="2"/>
      <charset val="238"/>
      <scheme val="minor"/>
    </font>
    <font>
      <sz val="16"/>
      <name val="Arial CE"/>
      <charset val="238"/>
    </font>
    <font>
      <b/>
      <i/>
      <sz val="16"/>
      <name val="Arial CE"/>
      <charset val="238"/>
    </font>
    <font>
      <b/>
      <sz val="16"/>
      <name val="Arial CE"/>
      <charset val="238"/>
    </font>
    <font>
      <b/>
      <sz val="16"/>
      <color rgb="FF777777"/>
      <name val="Arial CE"/>
      <charset val="238"/>
    </font>
    <font>
      <b/>
      <i/>
      <sz val="10"/>
      <color rgb="FF0000CC"/>
      <name val="Calibri"/>
      <family val="2"/>
      <charset val="238"/>
      <scheme val="minor"/>
    </font>
    <font>
      <b/>
      <sz val="10"/>
      <color rgb="FF008000"/>
      <name val="Calibri"/>
      <family val="2"/>
      <charset val="238"/>
      <scheme val="minor"/>
    </font>
  </fonts>
  <fills count="8">
    <fill>
      <patternFill patternType="none"/>
    </fill>
    <fill>
      <patternFill patternType="gray125"/>
    </fill>
    <fill>
      <patternFill patternType="solid">
        <fgColor rgb="FF969696"/>
        <bgColor indexed="64"/>
      </patternFill>
    </fill>
    <fill>
      <patternFill patternType="solid">
        <fgColor rgb="FFFFFFCC"/>
        <bgColor indexed="64"/>
      </patternFill>
    </fill>
    <fill>
      <patternFill patternType="solid">
        <fgColor rgb="FFFFFF00"/>
        <bgColor indexed="64"/>
      </patternFill>
    </fill>
    <fill>
      <patternFill patternType="solid">
        <fgColor rgb="FF333333"/>
        <bgColor indexed="64"/>
      </patternFill>
    </fill>
    <fill>
      <patternFill patternType="solid">
        <fgColor rgb="FFC0C0C0"/>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style="double">
        <color indexed="64"/>
      </right>
      <top style="medium">
        <color indexed="64"/>
      </top>
      <bottom/>
      <diagonal/>
    </border>
    <border>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cellStyleXfs>
  <cellXfs count="122">
    <xf numFmtId="0" fontId="0" fillId="0" borderId="0" xfId="0"/>
    <xf numFmtId="0" fontId="8" fillId="0" borderId="1" xfId="0" applyFont="1" applyFill="1" applyBorder="1" applyAlignment="1">
      <alignment horizontal="right"/>
    </xf>
    <xf numFmtId="0" fontId="9" fillId="0" borderId="0" xfId="0" applyFont="1" applyFill="1" applyBorder="1" applyAlignment="1">
      <alignment horizontal="center"/>
    </xf>
    <xf numFmtId="0" fontId="8" fillId="0" borderId="1" xfId="0" applyFont="1" applyFill="1" applyBorder="1" applyAlignment="1">
      <alignment horizontal="left"/>
    </xf>
    <xf numFmtId="0" fontId="9" fillId="0" borderId="1" xfId="0" applyFont="1" applyFill="1" applyBorder="1" applyAlignment="1">
      <alignment horizontal="center"/>
    </xf>
    <xf numFmtId="0" fontId="8"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1" xfId="0" applyFont="1" applyFill="1" applyBorder="1" applyAlignment="1">
      <alignment horizontal="left"/>
    </xf>
    <xf numFmtId="164" fontId="9" fillId="0" borderId="1" xfId="0" applyNumberFormat="1" applyFont="1" applyFill="1" applyBorder="1" applyAlignment="1">
      <alignment horizontal="center"/>
    </xf>
    <xf numFmtId="0" fontId="9" fillId="0" borderId="5" xfId="0" applyFont="1" applyFill="1" applyBorder="1" applyAlignment="1">
      <alignment horizontal="left"/>
    </xf>
    <xf numFmtId="0" fontId="9" fillId="0" borderId="6" xfId="0" applyFont="1" applyFill="1" applyBorder="1" applyAlignment="1">
      <alignment horizontal="center" vertical="center"/>
    </xf>
    <xf numFmtId="164" fontId="9" fillId="0" borderId="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left"/>
    </xf>
    <xf numFmtId="0" fontId="9" fillId="0" borderId="8" xfId="0" applyFont="1" applyFill="1" applyBorder="1" applyAlignment="1">
      <alignment horizontal="center" vertical="center"/>
    </xf>
    <xf numFmtId="0" fontId="9" fillId="0" borderId="0" xfId="0" applyFont="1" applyFill="1" applyBorder="1" applyAlignment="1">
      <alignment horizontal="left"/>
    </xf>
    <xf numFmtId="0" fontId="12" fillId="0" borderId="1" xfId="0" applyFont="1" applyFill="1" applyBorder="1" applyAlignment="1">
      <alignment horizontal="center"/>
    </xf>
    <xf numFmtId="164" fontId="12" fillId="0" borderId="1" xfId="0" applyNumberFormat="1" applyFont="1" applyFill="1" applyBorder="1" applyAlignment="1">
      <alignment horizontal="center"/>
    </xf>
    <xf numFmtId="0" fontId="9" fillId="0" borderId="9" xfId="0" applyFont="1" applyFill="1" applyBorder="1"/>
    <xf numFmtId="164" fontId="9" fillId="2" borderId="9" xfId="0" applyNumberFormat="1" applyFont="1" applyFill="1" applyBorder="1" applyAlignment="1">
      <alignment horizontal="center"/>
    </xf>
    <xf numFmtId="164" fontId="12" fillId="2" borderId="10" xfId="0" applyNumberFormat="1" applyFont="1" applyFill="1" applyBorder="1" applyAlignment="1">
      <alignment horizontal="center"/>
    </xf>
    <xf numFmtId="1" fontId="11" fillId="0" borderId="6" xfId="0" applyNumberFormat="1" applyFont="1" applyFill="1" applyBorder="1" applyAlignment="1">
      <alignment horizontal="left" vertical="center"/>
    </xf>
    <xf numFmtId="1" fontId="11" fillId="0" borderId="6" xfId="0" applyNumberFormat="1" applyFont="1" applyFill="1" applyBorder="1" applyAlignment="1">
      <alignment horizontal="center" vertical="center"/>
    </xf>
    <xf numFmtId="1" fontId="11" fillId="0" borderId="5" xfId="0" applyNumberFormat="1" applyFont="1" applyFill="1" applyBorder="1" applyAlignment="1">
      <alignment horizontal="center" vertical="center"/>
    </xf>
    <xf numFmtId="1" fontId="11" fillId="0" borderId="0" xfId="0" applyNumberFormat="1" applyFont="1" applyFill="1" applyBorder="1" applyAlignment="1">
      <alignment horizontal="center" vertical="center"/>
    </xf>
    <xf numFmtId="1" fontId="11" fillId="0" borderId="0" xfId="0" applyNumberFormat="1" applyFont="1" applyFill="1" applyBorder="1" applyAlignment="1">
      <alignment horizontal="right" vertical="center"/>
    </xf>
    <xf numFmtId="1" fontId="9" fillId="0" borderId="1" xfId="0" applyNumberFormat="1" applyFont="1" applyFill="1" applyBorder="1" applyAlignment="1">
      <alignment horizontal="center"/>
    </xf>
    <xf numFmtId="1" fontId="12" fillId="0" borderId="1" xfId="0" applyNumberFormat="1" applyFont="1" applyFill="1" applyBorder="1" applyAlignment="1">
      <alignment horizontal="center"/>
    </xf>
    <xf numFmtId="1" fontId="9" fillId="0" borderId="6" xfId="0" applyNumberFormat="1" applyFont="1" applyFill="1" applyBorder="1" applyAlignment="1">
      <alignment horizontal="center" vertical="center"/>
    </xf>
    <xf numFmtId="1" fontId="9" fillId="0" borderId="0" xfId="0" applyNumberFormat="1" applyFont="1" applyFill="1" applyBorder="1" applyAlignment="1">
      <alignment horizontal="right" vertical="center"/>
    </xf>
    <xf numFmtId="1" fontId="9" fillId="0" borderId="0" xfId="0" applyNumberFormat="1" applyFont="1" applyFill="1" applyBorder="1" applyAlignment="1">
      <alignment horizontal="center" vertical="center"/>
    </xf>
    <xf numFmtId="1" fontId="9" fillId="0" borderId="0" xfId="0" applyNumberFormat="1" applyFont="1" applyFill="1" applyBorder="1" applyAlignment="1">
      <alignment horizontal="left" vertical="center"/>
    </xf>
    <xf numFmtId="0" fontId="0" fillId="0" borderId="0" xfId="0" applyAlignment="1">
      <alignment vertical="top"/>
    </xf>
    <xf numFmtId="0" fontId="13" fillId="3" borderId="11" xfId="0" applyFont="1" applyFill="1" applyBorder="1" applyAlignment="1">
      <alignment horizontal="center" vertical="top" wrapText="1"/>
    </xf>
    <xf numFmtId="0" fontId="14" fillId="3" borderId="12" xfId="0" applyFont="1" applyFill="1" applyBorder="1" applyAlignment="1">
      <alignment horizontal="left" vertical="top" wrapText="1"/>
    </xf>
    <xf numFmtId="0" fontId="13" fillId="3" borderId="13" xfId="0" applyFont="1" applyFill="1" applyBorder="1" applyAlignment="1">
      <alignment horizontal="center" vertical="top" wrapText="1"/>
    </xf>
    <xf numFmtId="0" fontId="14" fillId="3" borderId="14" xfId="0" applyFont="1" applyFill="1" applyBorder="1" applyAlignment="1">
      <alignment horizontal="left" vertical="top" wrapText="1"/>
    </xf>
    <xf numFmtId="0" fontId="14" fillId="3" borderId="15" xfId="0" applyFont="1" applyFill="1" applyBorder="1" applyAlignment="1">
      <alignment horizontal="left" vertical="top" wrapText="1"/>
    </xf>
    <xf numFmtId="0" fontId="15" fillId="4" borderId="13" xfId="0" applyFont="1" applyFill="1" applyBorder="1" applyAlignment="1">
      <alignment horizontal="center" vertical="top" wrapText="1"/>
    </xf>
    <xf numFmtId="0" fontId="14" fillId="4" borderId="15" xfId="0" applyFont="1" applyFill="1" applyBorder="1" applyAlignment="1">
      <alignment horizontal="left" vertical="top" wrapText="1"/>
    </xf>
    <xf numFmtId="0" fontId="13" fillId="3" borderId="16" xfId="0" applyFont="1" applyFill="1" applyBorder="1" applyAlignment="1">
      <alignment horizontal="center" vertical="top" wrapText="1"/>
    </xf>
    <xf numFmtId="0" fontId="14" fillId="3" borderId="17" xfId="1" applyFont="1" applyFill="1" applyBorder="1" applyAlignment="1" applyProtection="1">
      <alignment horizontal="left" vertical="top" wrapText="1"/>
    </xf>
    <xf numFmtId="1" fontId="9" fillId="0" borderId="18" xfId="0" applyNumberFormat="1" applyFont="1" applyFill="1" applyBorder="1" applyAlignment="1">
      <alignment horizontal="center" vertical="center"/>
    </xf>
    <xf numFmtId="0" fontId="9" fillId="0" borderId="1" xfId="0" applyFont="1" applyFill="1" applyBorder="1" applyAlignment="1">
      <alignment horizontal="left" vertical="top" wrapText="1"/>
    </xf>
    <xf numFmtId="0" fontId="5" fillId="0" borderId="1" xfId="0" applyFont="1" applyFill="1" applyBorder="1" applyAlignment="1">
      <alignment horizontal="left" vertical="center"/>
    </xf>
    <xf numFmtId="0" fontId="0" fillId="0" borderId="1" xfId="0" applyFill="1" applyBorder="1" applyAlignment="1">
      <alignment horizontal="center" vertical="center"/>
    </xf>
    <xf numFmtId="0" fontId="0" fillId="0" borderId="0" xfId="0" applyFill="1" applyAlignment="1">
      <alignment horizontal="center" vertical="top"/>
    </xf>
    <xf numFmtId="1" fontId="6"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0" xfId="0"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0" fillId="0" borderId="0" xfId="0" applyFill="1" applyAlignment="1">
      <alignment horizontal="center" vertical="center" wrapText="1"/>
    </xf>
    <xf numFmtId="164" fontId="0" fillId="0" borderId="1" xfId="2" applyNumberFormat="1" applyFont="1" applyFill="1" applyBorder="1" applyAlignment="1">
      <alignment horizontal="center" vertical="center" wrapText="1"/>
    </xf>
    <xf numFmtId="164" fontId="9" fillId="0" borderId="0" xfId="0" applyNumberFormat="1" applyFont="1" applyFill="1" applyBorder="1" applyAlignment="1">
      <alignment horizontal="right" vertical="center"/>
    </xf>
    <xf numFmtId="164" fontId="9" fillId="0" borderId="0" xfId="0" applyNumberFormat="1" applyFont="1" applyFill="1" applyBorder="1" applyAlignment="1">
      <alignment horizontal="left" vertical="center"/>
    </xf>
    <xf numFmtId="164" fontId="11" fillId="0" borderId="0" xfId="0" applyNumberFormat="1" applyFont="1" applyFill="1" applyBorder="1" applyAlignment="1">
      <alignment horizontal="right" vertical="center"/>
    </xf>
    <xf numFmtId="164" fontId="11" fillId="0" borderId="6" xfId="0" applyNumberFormat="1" applyFont="1" applyFill="1" applyBorder="1" applyAlignment="1">
      <alignment horizontal="left" vertical="center"/>
    </xf>
    <xf numFmtId="164" fontId="9" fillId="0" borderId="18" xfId="0" applyNumberFormat="1" applyFont="1" applyFill="1" applyBorder="1" applyAlignment="1">
      <alignment horizontal="center" vertical="center"/>
    </xf>
    <xf numFmtId="164" fontId="11" fillId="0" borderId="6" xfId="0" applyNumberFormat="1" applyFont="1" applyFill="1" applyBorder="1" applyAlignment="1">
      <alignment horizontal="center" vertical="center"/>
    </xf>
    <xf numFmtId="164" fontId="11" fillId="0" borderId="5" xfId="0" applyNumberFormat="1" applyFont="1" applyFill="1" applyBorder="1" applyAlignment="1">
      <alignment horizontal="center" vertical="center"/>
    </xf>
    <xf numFmtId="164" fontId="9" fillId="0" borderId="19" xfId="0" applyNumberFormat="1" applyFont="1" applyFill="1" applyBorder="1" applyAlignment="1">
      <alignment horizontal="right" vertical="center"/>
    </xf>
    <xf numFmtId="164" fontId="9" fillId="0" borderId="20" xfId="0" applyNumberFormat="1" applyFont="1" applyFill="1" applyBorder="1" applyAlignment="1">
      <alignment horizontal="center" vertical="center"/>
    </xf>
    <xf numFmtId="164" fontId="9" fillId="0" borderId="20" xfId="0" applyNumberFormat="1" applyFont="1" applyFill="1" applyBorder="1" applyAlignment="1">
      <alignment horizontal="left" vertical="center"/>
    </xf>
    <xf numFmtId="164" fontId="11" fillId="0" borderId="20" xfId="0" applyNumberFormat="1" applyFont="1" applyFill="1" applyBorder="1" applyAlignment="1">
      <alignment horizontal="right" vertical="center"/>
    </xf>
    <xf numFmtId="164" fontId="11" fillId="0" borderId="20" xfId="0" applyNumberFormat="1" applyFont="1" applyFill="1" applyBorder="1" applyAlignment="1">
      <alignment horizontal="center" vertical="center"/>
    </xf>
    <xf numFmtId="164" fontId="11" fillId="0" borderId="8" xfId="0" applyNumberFormat="1" applyFont="1" applyFill="1" applyBorder="1" applyAlignment="1">
      <alignment horizontal="left" vertical="center"/>
    </xf>
    <xf numFmtId="164" fontId="9" fillId="0" borderId="19" xfId="0" applyNumberFormat="1" applyFont="1" applyFill="1" applyBorder="1" applyAlignment="1">
      <alignment horizontal="center" vertical="center"/>
    </xf>
    <xf numFmtId="164" fontId="11" fillId="0" borderId="8" xfId="0" applyNumberFormat="1" applyFont="1" applyFill="1" applyBorder="1" applyAlignment="1">
      <alignment horizontal="center" vertical="center"/>
    </xf>
    <xf numFmtId="164" fontId="11" fillId="0" borderId="7" xfId="0" applyNumberFormat="1" applyFont="1" applyFill="1" applyBorder="1" applyAlignment="1">
      <alignment horizontal="center" vertical="center"/>
    </xf>
    <xf numFmtId="164" fontId="12" fillId="2" borderId="21" xfId="0" applyNumberFormat="1" applyFont="1" applyFill="1" applyBorder="1" applyAlignment="1">
      <alignment horizontal="center"/>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1" xfId="0" applyFont="1" applyFill="1" applyBorder="1" applyAlignment="1">
      <alignment horizontal="left" vertical="center"/>
    </xf>
    <xf numFmtId="164" fontId="11" fillId="0" borderId="0" xfId="0" applyNumberFormat="1" applyFont="1" applyFill="1" applyBorder="1" applyAlignment="1">
      <alignment horizontal="left" vertical="center"/>
    </xf>
    <xf numFmtId="0" fontId="9" fillId="5" borderId="0" xfId="0" applyFont="1" applyFill="1" applyBorder="1" applyAlignment="1">
      <alignment vertical="top"/>
    </xf>
    <xf numFmtId="9" fontId="16" fillId="5" borderId="25" xfId="2" applyFont="1" applyFill="1" applyBorder="1" applyAlignment="1">
      <alignment horizontal="center"/>
    </xf>
    <xf numFmtId="164" fontId="12" fillId="5" borderId="25" xfId="0" applyNumberFormat="1" applyFont="1" applyFill="1" applyBorder="1" applyAlignment="1">
      <alignment horizontal="center"/>
    </xf>
    <xf numFmtId="164" fontId="0" fillId="0" borderId="1" xfId="0" applyNumberFormat="1" applyBorder="1" applyAlignment="1">
      <alignment horizontal="center" vertical="center" wrapText="1"/>
    </xf>
    <xf numFmtId="1" fontId="6" fillId="0" borderId="1" xfId="0" applyNumberFormat="1" applyFont="1" applyBorder="1" applyAlignment="1">
      <alignment horizontal="center" vertical="center" wrapText="1"/>
    </xf>
    <xf numFmtId="164"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164" fontId="5" fillId="0" borderId="1" xfId="2" applyNumberFormat="1" applyFont="1" applyFill="1" applyBorder="1" applyAlignment="1">
      <alignment horizontal="center" vertical="center" wrapText="1"/>
    </xf>
    <xf numFmtId="0" fontId="18" fillId="6" borderId="0" xfId="0" applyFont="1" applyFill="1"/>
    <xf numFmtId="49" fontId="19" fillId="7" borderId="0" xfId="0" applyNumberFormat="1" applyFont="1" applyFill="1" applyAlignment="1">
      <alignment horizontal="right" vertical="top"/>
    </xf>
    <xf numFmtId="49" fontId="20" fillId="7" borderId="0" xfId="0" applyNumberFormat="1" applyFont="1" applyFill="1" applyAlignment="1">
      <alignment horizontal="right" vertical="top"/>
    </xf>
    <xf numFmtId="49" fontId="20" fillId="6" borderId="0" xfId="0" applyNumberFormat="1" applyFont="1" applyFill="1" applyAlignment="1">
      <alignment horizontal="right" vertical="top"/>
    </xf>
    <xf numFmtId="0" fontId="21" fillId="7" borderId="0" xfId="0" applyFont="1" applyFill="1" applyAlignment="1">
      <alignment vertical="top"/>
    </xf>
    <xf numFmtId="0" fontId="21" fillId="6" borderId="0" xfId="0" applyFont="1" applyFill="1" applyAlignment="1">
      <alignment vertical="top"/>
    </xf>
    <xf numFmtId="49" fontId="5" fillId="0" borderId="1" xfId="0" applyNumberFormat="1" applyFont="1" applyFill="1" applyBorder="1" applyAlignment="1">
      <alignment horizontal="left" vertical="center"/>
    </xf>
    <xf numFmtId="1" fontId="0" fillId="0" borderId="1" xfId="0" applyNumberFormat="1" applyFont="1" applyBorder="1" applyAlignment="1">
      <alignment horizontal="left" vertical="center" wrapText="1"/>
    </xf>
    <xf numFmtId="0" fontId="22" fillId="0" borderId="1" xfId="0" applyFont="1" applyFill="1" applyBorder="1" applyAlignment="1">
      <alignment horizontal="center"/>
    </xf>
    <xf numFmtId="1" fontId="22" fillId="0" borderId="1" xfId="0" applyNumberFormat="1" applyFont="1" applyFill="1" applyBorder="1" applyAlignment="1">
      <alignment horizontal="center"/>
    </xf>
    <xf numFmtId="164" fontId="8" fillId="2" borderId="9" xfId="0" applyNumberFormat="1" applyFont="1" applyFill="1" applyBorder="1" applyAlignment="1">
      <alignment horizontal="center"/>
    </xf>
    <xf numFmtId="164" fontId="22" fillId="2" borderId="10" xfId="0" applyNumberFormat="1" applyFont="1" applyFill="1" applyBorder="1" applyAlignment="1">
      <alignment horizontal="center"/>
    </xf>
    <xf numFmtId="164" fontId="8" fillId="0" borderId="1" xfId="0" applyNumberFormat="1" applyFont="1" applyFill="1" applyBorder="1" applyAlignment="1">
      <alignment horizontal="center"/>
    </xf>
    <xf numFmtId="164" fontId="22" fillId="0" borderId="1" xfId="0" applyNumberFormat="1" applyFont="1" applyFill="1" applyBorder="1" applyAlignment="1">
      <alignment horizontal="center"/>
    </xf>
    <xf numFmtId="9" fontId="23" fillId="5" borderId="25" xfId="2" applyFont="1" applyFill="1" applyBorder="1" applyAlignment="1">
      <alignment horizontal="center"/>
    </xf>
    <xf numFmtId="164" fontId="22" fillId="5" borderId="25" xfId="0" applyNumberFormat="1" applyFont="1" applyFill="1" applyBorder="1" applyAlignment="1">
      <alignment horizontal="center"/>
    </xf>
    <xf numFmtId="0" fontId="8" fillId="0" borderId="0" xfId="0" applyFont="1" applyFill="1" applyBorder="1" applyAlignment="1">
      <alignment horizontal="center"/>
    </xf>
    <xf numFmtId="1" fontId="8" fillId="0" borderId="1" xfId="0" applyNumberFormat="1" applyFont="1" applyFill="1" applyBorder="1" applyAlignment="1">
      <alignment horizontal="center"/>
    </xf>
    <xf numFmtId="0" fontId="17" fillId="3" borderId="22"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26" xfId="0" applyFont="1" applyFill="1" applyBorder="1" applyAlignment="1">
      <alignment horizontal="left" vertical="center"/>
    </xf>
    <xf numFmtId="0" fontId="8" fillId="0" borderId="4"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8" fillId="0" borderId="1" xfId="0" applyFont="1" applyFill="1" applyBorder="1" applyAlignment="1">
      <alignment horizont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1" fontId="8" fillId="0" borderId="1" xfId="0" applyNumberFormat="1" applyFont="1" applyFill="1" applyBorder="1" applyAlignment="1">
      <alignment horizontal="center"/>
    </xf>
    <xf numFmtId="0" fontId="8" fillId="0" borderId="2" xfId="0" applyFont="1" applyFill="1" applyBorder="1" applyAlignment="1">
      <alignment horizontal="center" vertical="center"/>
    </xf>
    <xf numFmtId="1" fontId="8" fillId="3" borderId="1" xfId="0" applyNumberFormat="1" applyFont="1" applyFill="1" applyBorder="1" applyAlignment="1">
      <alignment horizontal="center"/>
    </xf>
  </cellXfs>
  <cellStyles count="3">
    <cellStyle name="Hiperłącze" xfId="1" builtinId="8"/>
    <cellStyle name="Normalny" xfId="0" builtinId="0"/>
    <cellStyle name="Procentowy"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color rgb="FF777777"/>
      <color rgb="FFFFFFFF"/>
      <color rgb="FF99CCFF"/>
      <color rgb="FF3366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CCDDCD"/>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11"/>
  <sheetViews>
    <sheetView workbookViewId="0">
      <selection activeCell="B2" sqref="B2:C2"/>
    </sheetView>
  </sheetViews>
  <sheetFormatPr defaultRowHeight="13.2" x14ac:dyDescent="0.25"/>
  <cols>
    <col min="1" max="1" width="3" customWidth="1"/>
    <col min="2" max="2" width="3.6640625" style="35" customWidth="1"/>
    <col min="3" max="3" width="116.5546875" bestFit="1" customWidth="1"/>
  </cols>
  <sheetData>
    <row r="1" spans="2:3" ht="13.8" thickBot="1" x14ac:dyDescent="0.3"/>
    <row r="2" spans="2:3" ht="18.600000000000001" thickBot="1" x14ac:dyDescent="0.3">
      <c r="B2" s="107" t="s">
        <v>36</v>
      </c>
      <c r="C2" s="108"/>
    </row>
    <row r="3" spans="2:3" ht="15.6" x14ac:dyDescent="0.25">
      <c r="B3" s="36">
        <v>1</v>
      </c>
      <c r="C3" s="37" t="s">
        <v>78</v>
      </c>
    </row>
    <row r="4" spans="2:3" ht="62.4" x14ac:dyDescent="0.25">
      <c r="B4" s="38">
        <v>2</v>
      </c>
      <c r="C4" s="39" t="s">
        <v>56</v>
      </c>
    </row>
    <row r="5" spans="2:3" ht="46.8" x14ac:dyDescent="0.25">
      <c r="B5" s="36">
        <v>3</v>
      </c>
      <c r="C5" s="39" t="s">
        <v>83</v>
      </c>
    </row>
    <row r="6" spans="2:3" ht="46.8" x14ac:dyDescent="0.25">
      <c r="B6" s="38">
        <v>4</v>
      </c>
      <c r="C6" s="39" t="s">
        <v>37</v>
      </c>
    </row>
    <row r="7" spans="2:3" ht="31.2" x14ac:dyDescent="0.25">
      <c r="B7" s="36">
        <v>5</v>
      </c>
      <c r="C7" s="39" t="s">
        <v>38</v>
      </c>
    </row>
    <row r="8" spans="2:3" ht="31.2" x14ac:dyDescent="0.25">
      <c r="B8" s="38">
        <v>6</v>
      </c>
      <c r="C8" s="39" t="s">
        <v>57</v>
      </c>
    </row>
    <row r="9" spans="2:3" ht="31.2" x14ac:dyDescent="0.25">
      <c r="B9" s="36">
        <v>7</v>
      </c>
      <c r="C9" s="40" t="s">
        <v>39</v>
      </c>
    </row>
    <row r="10" spans="2:3" ht="62.4" x14ac:dyDescent="0.25">
      <c r="B10" s="41">
        <v>8</v>
      </c>
      <c r="C10" s="42" t="s">
        <v>79</v>
      </c>
    </row>
    <row r="11" spans="2:3" ht="16.2" thickBot="1" x14ac:dyDescent="0.3">
      <c r="B11" s="43">
        <v>9</v>
      </c>
      <c r="C11" s="44" t="s">
        <v>40</v>
      </c>
    </row>
  </sheetData>
  <mergeCells count="1">
    <mergeCell ref="B2:C2"/>
  </mergeCells>
  <hyperlinks>
    <hyperlink ref="C11" r:id="rId1"/>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2:D7"/>
  <sheetViews>
    <sheetView tabSelected="1" zoomScale="205" zoomScaleNormal="205" workbookViewId="0">
      <selection activeCell="D2" sqref="D2"/>
    </sheetView>
  </sheetViews>
  <sheetFormatPr defaultColWidth="8.88671875" defaultRowHeight="20.399999999999999" x14ac:dyDescent="0.35"/>
  <cols>
    <col min="1" max="1" width="3.6640625" style="89" customWidth="1"/>
    <col min="2" max="2" width="20.44140625" style="89" bestFit="1" customWidth="1"/>
    <col min="3" max="3" width="3.6640625" style="89" customWidth="1"/>
    <col min="4" max="4" width="55.88671875" style="89" customWidth="1"/>
    <col min="5" max="16384" width="8.88671875" style="89"/>
  </cols>
  <sheetData>
    <row r="2" spans="2:4" ht="21" x14ac:dyDescent="0.35">
      <c r="B2" s="93" t="s">
        <v>58</v>
      </c>
      <c r="D2" s="90" t="s">
        <v>84</v>
      </c>
    </row>
    <row r="3" spans="2:4" ht="21" x14ac:dyDescent="0.35">
      <c r="B3" s="93" t="s">
        <v>59</v>
      </c>
      <c r="D3" s="91" t="s">
        <v>85</v>
      </c>
    </row>
    <row r="4" spans="2:4" ht="21" x14ac:dyDescent="0.35">
      <c r="B4" s="93" t="s">
        <v>82</v>
      </c>
      <c r="D4" s="91" t="s">
        <v>86</v>
      </c>
    </row>
    <row r="5" spans="2:4" ht="21" x14ac:dyDescent="0.35">
      <c r="B5" s="94"/>
      <c r="D5" s="92"/>
    </row>
    <row r="6" spans="2:4" ht="21" x14ac:dyDescent="0.35">
      <c r="B6" s="93" t="s">
        <v>80</v>
      </c>
      <c r="D6" s="91" t="s">
        <v>87</v>
      </c>
    </row>
    <row r="7" spans="2:4" ht="21" x14ac:dyDescent="0.35">
      <c r="B7" s="93" t="s">
        <v>81</v>
      </c>
      <c r="D7" s="91" t="s">
        <v>88</v>
      </c>
    </row>
  </sheetData>
  <pageMargins left="0.7" right="0.7" top="0.75" bottom="0.75" header="0.3" footer="0.3"/>
  <pageSetup paperSize="9" orientation="portrait" horizontalDpi="4294967294"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BX42"/>
  <sheetViews>
    <sheetView zoomScaleNormal="100" workbookViewId="0">
      <pane xSplit="1" ySplit="2" topLeftCell="B3" activePane="bottomRight" state="frozen"/>
      <selection pane="topRight" activeCell="B1" sqref="B1"/>
      <selection pane="bottomLeft" activeCell="A3" sqref="A3"/>
      <selection pane="bottomRight" activeCell="F19" sqref="F19"/>
    </sheetView>
  </sheetViews>
  <sheetFormatPr defaultColWidth="9.109375" defaultRowHeight="13.8" x14ac:dyDescent="0.3"/>
  <cols>
    <col min="1" max="1" width="32.109375" style="2" bestFit="1" customWidth="1"/>
    <col min="2" max="3" width="6.6640625" style="105" customWidth="1"/>
    <col min="4" max="61" width="6.6640625" style="2" customWidth="1"/>
    <col min="62" max="62" width="2.88671875" style="2" customWidth="1"/>
    <col min="63" max="63" width="35.5546875" style="2" bestFit="1" customWidth="1"/>
    <col min="64" max="64" width="3.44140625" style="2" bestFit="1" customWidth="1"/>
    <col min="65" max="65" width="6.109375" style="2" customWidth="1"/>
    <col min="66" max="66" width="2.44140625" style="2" customWidth="1"/>
    <col min="67" max="67" width="6.109375" style="2" customWidth="1"/>
    <col min="68" max="68" width="7.5546875" style="2" bestFit="1" customWidth="1"/>
    <col min="69" max="69" width="2.44140625" style="2" customWidth="1"/>
    <col min="70" max="70" width="7.5546875" style="2" bestFit="1" customWidth="1"/>
    <col min="71" max="71" width="7.6640625" style="2" bestFit="1" customWidth="1"/>
    <col min="72" max="72" width="7.5546875" style="2" bestFit="1" customWidth="1"/>
    <col min="73" max="73" width="7.6640625" style="2" bestFit="1" customWidth="1"/>
    <col min="74" max="74" width="7.44140625" style="2" bestFit="1" customWidth="1"/>
    <col min="75" max="75" width="5.88671875" style="2" bestFit="1" customWidth="1"/>
    <col min="76" max="76" width="7.5546875" style="2" bestFit="1" customWidth="1"/>
    <col min="77" max="16384" width="9.109375" style="2"/>
  </cols>
  <sheetData>
    <row r="1" spans="1:76" ht="13.5" customHeight="1" x14ac:dyDescent="0.3">
      <c r="A1" s="1" t="s">
        <v>8</v>
      </c>
      <c r="B1" s="121" t="s">
        <v>89</v>
      </c>
      <c r="C1" s="121"/>
      <c r="D1" s="119">
        <v>2</v>
      </c>
      <c r="E1" s="119"/>
      <c r="F1" s="119">
        <v>3</v>
      </c>
      <c r="G1" s="119"/>
      <c r="H1" s="119">
        <v>4</v>
      </c>
      <c r="I1" s="119"/>
      <c r="J1" s="119">
        <v>5</v>
      </c>
      <c r="K1" s="119"/>
      <c r="L1" s="119">
        <v>6</v>
      </c>
      <c r="M1" s="119"/>
      <c r="N1" s="119">
        <v>7</v>
      </c>
      <c r="O1" s="119"/>
      <c r="P1" s="119">
        <v>8</v>
      </c>
      <c r="Q1" s="119"/>
      <c r="R1" s="119">
        <v>9</v>
      </c>
      <c r="S1" s="119"/>
      <c r="T1" s="119">
        <v>10</v>
      </c>
      <c r="U1" s="119"/>
      <c r="V1" s="119">
        <v>11</v>
      </c>
      <c r="W1" s="119"/>
      <c r="X1" s="116">
        <v>12</v>
      </c>
      <c r="Y1" s="116"/>
      <c r="Z1" s="116">
        <v>13</v>
      </c>
      <c r="AA1" s="116"/>
      <c r="AB1" s="116">
        <v>14</v>
      </c>
      <c r="AC1" s="116"/>
      <c r="AD1" s="116">
        <v>15</v>
      </c>
      <c r="AE1" s="116"/>
      <c r="AF1" s="116">
        <v>16</v>
      </c>
      <c r="AG1" s="116"/>
      <c r="AH1" s="116">
        <v>17</v>
      </c>
      <c r="AI1" s="116"/>
      <c r="AJ1" s="116">
        <v>18</v>
      </c>
      <c r="AK1" s="116"/>
      <c r="AL1" s="116">
        <v>19</v>
      </c>
      <c r="AM1" s="116"/>
      <c r="AN1" s="116">
        <v>20</v>
      </c>
      <c r="AO1" s="116"/>
      <c r="AP1" s="116">
        <v>21</v>
      </c>
      <c r="AQ1" s="116"/>
      <c r="AR1" s="116">
        <v>22</v>
      </c>
      <c r="AS1" s="116"/>
      <c r="AT1" s="116">
        <v>23</v>
      </c>
      <c r="AU1" s="116"/>
      <c r="AV1" s="116">
        <v>24</v>
      </c>
      <c r="AW1" s="116"/>
      <c r="AX1" s="116">
        <v>25</v>
      </c>
      <c r="AY1" s="116"/>
      <c r="AZ1" s="116">
        <v>26</v>
      </c>
      <c r="BA1" s="116"/>
      <c r="BB1" s="116">
        <v>27</v>
      </c>
      <c r="BC1" s="116"/>
      <c r="BD1" s="116">
        <v>28</v>
      </c>
      <c r="BE1" s="116"/>
      <c r="BF1" s="116">
        <v>29</v>
      </c>
      <c r="BG1" s="116"/>
      <c r="BH1" s="116">
        <v>30</v>
      </c>
      <c r="BI1" s="116"/>
      <c r="BK1" s="110" t="s">
        <v>6</v>
      </c>
      <c r="BL1" s="117" t="s">
        <v>2</v>
      </c>
      <c r="BM1" s="109" t="s">
        <v>7</v>
      </c>
      <c r="BN1" s="109"/>
      <c r="BO1" s="109"/>
      <c r="BP1" s="109"/>
      <c r="BQ1" s="109"/>
      <c r="BR1" s="112"/>
      <c r="BS1" s="109" t="s">
        <v>0</v>
      </c>
      <c r="BT1" s="112"/>
      <c r="BU1" s="109" t="s">
        <v>1</v>
      </c>
      <c r="BV1" s="113"/>
      <c r="BW1" s="109" t="s">
        <v>90</v>
      </c>
      <c r="BX1" s="109"/>
    </row>
    <row r="2" spans="1:76" x14ac:dyDescent="0.3">
      <c r="A2" s="3" t="s">
        <v>6</v>
      </c>
      <c r="B2" s="87" t="s">
        <v>5</v>
      </c>
      <c r="C2" s="97" t="s">
        <v>3</v>
      </c>
      <c r="D2" s="4" t="s">
        <v>5</v>
      </c>
      <c r="E2" s="19" t="s">
        <v>3</v>
      </c>
      <c r="F2" s="4" t="s">
        <v>5</v>
      </c>
      <c r="G2" s="19" t="s">
        <v>3</v>
      </c>
      <c r="H2" s="4" t="s">
        <v>5</v>
      </c>
      <c r="I2" s="19" t="s">
        <v>3</v>
      </c>
      <c r="J2" s="4" t="s">
        <v>5</v>
      </c>
      <c r="K2" s="19" t="s">
        <v>3</v>
      </c>
      <c r="L2" s="4" t="s">
        <v>5</v>
      </c>
      <c r="M2" s="19" t="s">
        <v>3</v>
      </c>
      <c r="N2" s="4" t="s">
        <v>5</v>
      </c>
      <c r="O2" s="19" t="s">
        <v>3</v>
      </c>
      <c r="P2" s="4" t="s">
        <v>5</v>
      </c>
      <c r="Q2" s="19" t="s">
        <v>3</v>
      </c>
      <c r="R2" s="4" t="s">
        <v>5</v>
      </c>
      <c r="S2" s="19" t="s">
        <v>3</v>
      </c>
      <c r="T2" s="4" t="s">
        <v>5</v>
      </c>
      <c r="U2" s="19" t="s">
        <v>3</v>
      </c>
      <c r="V2" s="4" t="s">
        <v>5</v>
      </c>
      <c r="W2" s="19" t="s">
        <v>3</v>
      </c>
      <c r="X2" s="4" t="s">
        <v>5</v>
      </c>
      <c r="Y2" s="19" t="s">
        <v>3</v>
      </c>
      <c r="Z2" s="4" t="s">
        <v>5</v>
      </c>
      <c r="AA2" s="19" t="s">
        <v>3</v>
      </c>
      <c r="AB2" s="4" t="s">
        <v>5</v>
      </c>
      <c r="AC2" s="19" t="s">
        <v>3</v>
      </c>
      <c r="AD2" s="4" t="s">
        <v>5</v>
      </c>
      <c r="AE2" s="19" t="s">
        <v>3</v>
      </c>
      <c r="AF2" s="4" t="s">
        <v>5</v>
      </c>
      <c r="AG2" s="19" t="s">
        <v>3</v>
      </c>
      <c r="AH2" s="4" t="s">
        <v>5</v>
      </c>
      <c r="AI2" s="19" t="s">
        <v>3</v>
      </c>
      <c r="AJ2" s="4" t="s">
        <v>5</v>
      </c>
      <c r="AK2" s="19" t="s">
        <v>3</v>
      </c>
      <c r="AL2" s="4" t="s">
        <v>5</v>
      </c>
      <c r="AM2" s="19" t="s">
        <v>3</v>
      </c>
      <c r="AN2" s="4" t="s">
        <v>5</v>
      </c>
      <c r="AO2" s="19" t="s">
        <v>3</v>
      </c>
      <c r="AP2" s="4" t="s">
        <v>5</v>
      </c>
      <c r="AQ2" s="19" t="s">
        <v>3</v>
      </c>
      <c r="AR2" s="4" t="s">
        <v>5</v>
      </c>
      <c r="AS2" s="19" t="s">
        <v>3</v>
      </c>
      <c r="AT2" s="4" t="s">
        <v>5</v>
      </c>
      <c r="AU2" s="19" t="s">
        <v>3</v>
      </c>
      <c r="AV2" s="4" t="s">
        <v>5</v>
      </c>
      <c r="AW2" s="19" t="s">
        <v>3</v>
      </c>
      <c r="AX2" s="4" t="s">
        <v>5</v>
      </c>
      <c r="AY2" s="19" t="s">
        <v>3</v>
      </c>
      <c r="AZ2" s="4" t="s">
        <v>5</v>
      </c>
      <c r="BA2" s="19" t="s">
        <v>3</v>
      </c>
      <c r="BB2" s="4" t="s">
        <v>5</v>
      </c>
      <c r="BC2" s="19" t="s">
        <v>3</v>
      </c>
      <c r="BD2" s="4" t="s">
        <v>5</v>
      </c>
      <c r="BE2" s="19" t="s">
        <v>3</v>
      </c>
      <c r="BF2" s="4" t="s">
        <v>5</v>
      </c>
      <c r="BG2" s="19" t="s">
        <v>3</v>
      </c>
      <c r="BH2" s="4" t="s">
        <v>5</v>
      </c>
      <c r="BI2" s="19" t="s">
        <v>3</v>
      </c>
      <c r="BK2" s="111"/>
      <c r="BL2" s="118"/>
      <c r="BM2" s="120" t="s">
        <v>5</v>
      </c>
      <c r="BN2" s="120"/>
      <c r="BO2" s="120"/>
      <c r="BP2" s="114" t="s">
        <v>3</v>
      </c>
      <c r="BQ2" s="114"/>
      <c r="BR2" s="115"/>
      <c r="BS2" s="5" t="s">
        <v>5</v>
      </c>
      <c r="BT2" s="6" t="s">
        <v>3</v>
      </c>
      <c r="BU2" s="5" t="s">
        <v>5</v>
      </c>
      <c r="BV2" s="7" t="s">
        <v>3</v>
      </c>
      <c r="BW2" s="5" t="s">
        <v>5</v>
      </c>
      <c r="BX2" s="8" t="s">
        <v>3</v>
      </c>
    </row>
    <row r="3" spans="1:76" x14ac:dyDescent="0.3">
      <c r="A3" s="9" t="s">
        <v>9</v>
      </c>
      <c r="B3" s="106">
        <v>289</v>
      </c>
      <c r="C3" s="98">
        <f>IF(AND((B3&gt;0),(B$5&gt;0)),(B3/B$5*100),"")</f>
        <v>1204.1666666666665</v>
      </c>
      <c r="D3" s="29">
        <v>290</v>
      </c>
      <c r="E3" s="30">
        <f>IF(AND((D3&gt;0),(D$5&gt;0)),(D3/D$5*100),"")</f>
        <v>1094.3396226415095</v>
      </c>
      <c r="F3" s="29">
        <v>320</v>
      </c>
      <c r="G3" s="30">
        <f>IF(AND((F3&gt;0),(F$5&gt;0)),(F3/F$5*100),"")</f>
        <v>1167.8832116788321</v>
      </c>
      <c r="H3" s="29">
        <v>287</v>
      </c>
      <c r="I3" s="30">
        <f>IF(AND((H3&gt;0),(H$5&gt;0)),(H3/H$5*100),"")</f>
        <v>1121.09375</v>
      </c>
      <c r="J3" s="29">
        <v>335</v>
      </c>
      <c r="K3" s="30">
        <f>IF(AND((J3&gt;0),(J$5&gt;0)),(J3/J$5*100),"")</f>
        <v>1278.6259541984734</v>
      </c>
      <c r="L3" s="29">
        <v>319</v>
      </c>
      <c r="M3" s="30">
        <f>IF(AND((L3&gt;0),(L$5&gt;0)),(L3/L$5*100),"")</f>
        <v>1241.2451361867704</v>
      </c>
      <c r="N3" s="29">
        <v>313</v>
      </c>
      <c r="O3" s="30">
        <f>IF(AND((N3&gt;0),(N$5&gt;0)),(N3/N$5*100),"")</f>
        <v>1185.6060606060607</v>
      </c>
      <c r="P3" s="29">
        <v>311</v>
      </c>
      <c r="Q3" s="30">
        <f>IF(AND((P3&gt;0),(P$5&gt;0)),(P3/P$5*100),"")</f>
        <v>1130.9090909090908</v>
      </c>
      <c r="R3" s="29">
        <v>300</v>
      </c>
      <c r="S3" s="30">
        <f>IF(AND((R3&gt;0),(R$5&gt;0)),(R3/R$5*100),"")</f>
        <v>1190.4761904761906</v>
      </c>
      <c r="T3" s="29">
        <v>297</v>
      </c>
      <c r="U3" s="30">
        <f>IF(AND((T3&gt;0),(T$5&gt;0)),(T3/T$5*100),"")</f>
        <v>1217.2131147540983</v>
      </c>
      <c r="V3" s="29">
        <v>255</v>
      </c>
      <c r="W3" s="30">
        <f>IF(AND((V3&gt;0),(V$5&gt;0)),(V3/V$5*100),"")</f>
        <v>1094.4206008583692</v>
      </c>
      <c r="X3" s="29">
        <v>217</v>
      </c>
      <c r="Y3" s="30">
        <f>IF(AND((X3&gt;0),(X$5&gt;0)),(X3/X$5*100),"")</f>
        <v>1009.3023255813954</v>
      </c>
      <c r="Z3" s="29">
        <v>282</v>
      </c>
      <c r="AA3" s="30">
        <f>IF(AND((Z3&gt;0),(Z$5&gt;0)),(Z3/Z$5*100),"")</f>
        <v>1146.3414634146341</v>
      </c>
      <c r="AB3" s="29">
        <v>315</v>
      </c>
      <c r="AC3" s="30">
        <f>IF(AND((AB3&gt;0),(AB$5&gt;0)),(AB3/AB$5*100),"")</f>
        <v>1145.4545454545455</v>
      </c>
      <c r="AD3" s="29">
        <v>304</v>
      </c>
      <c r="AE3" s="30">
        <f>IF(AND((AD3&gt;0),(AD$5&gt;0)),(AD3/AD$5*100),"")</f>
        <v>1155.8935361216729</v>
      </c>
      <c r="AF3" s="29">
        <v>283</v>
      </c>
      <c r="AG3" s="30">
        <f>IF(AND((AF3&gt;0),(AF$5&gt;0)),(AF3/AF$5*100),"")</f>
        <v>1150.4065040650407</v>
      </c>
      <c r="AH3" s="29">
        <v>273</v>
      </c>
      <c r="AI3" s="30">
        <f>IF(AND((AH3&gt;0),(AH$5&gt;0)),(AH3/AH$5*100),"")</f>
        <v>1181.8181818181818</v>
      </c>
      <c r="AJ3" s="29">
        <v>134</v>
      </c>
      <c r="AK3" s="30">
        <f>IF(AND((AJ3&gt;0),(AJ$5&gt;0)),(AJ3/AJ$5*100),"")</f>
        <v>842.76729559748424</v>
      </c>
      <c r="AL3" s="29">
        <v>328</v>
      </c>
      <c r="AM3" s="30">
        <f>IF(AND((AL3&gt;0),(AL$5&gt;0)),(AL3/AL$5*100),"")</f>
        <v>1281.25</v>
      </c>
      <c r="AN3" s="29">
        <v>276</v>
      </c>
      <c r="AO3" s="30">
        <f>IF(AND((AN3&gt;0),(AN$5&gt;0)),(AN3/AN$5*100),"")</f>
        <v>1121.9512195121952</v>
      </c>
      <c r="AP3" s="29">
        <v>305</v>
      </c>
      <c r="AQ3" s="30">
        <f>IF(AND((AP3&gt;0),(AP$5&gt;0)),(AP3/AP$5*100),"")</f>
        <v>1297.872340425532</v>
      </c>
      <c r="AR3" s="29">
        <v>179</v>
      </c>
      <c r="AS3" s="30">
        <f>IF(AND((AR3&gt;0),(AR$5&gt;0)),(AR3/AR$5*100),"")</f>
        <v>983.51648351648362</v>
      </c>
      <c r="AT3" s="29">
        <v>289</v>
      </c>
      <c r="AU3" s="30">
        <f>IF(AND((AT3&gt;0),(AT$5&gt;0)),(AT3/AT$5*100),"")</f>
        <v>1146.8253968253969</v>
      </c>
      <c r="AV3" s="29">
        <v>316</v>
      </c>
      <c r="AW3" s="30">
        <f>IF(AND((AV3&gt;0),(AV$5&gt;0)),(AV3/AV$5*100),"")</f>
        <v>1253.968253968254</v>
      </c>
      <c r="AX3" s="29">
        <v>339</v>
      </c>
      <c r="AY3" s="30">
        <f>IF(AND((AX3&gt;0),(AX$5&gt;0)),(AX3/AX$5*100),"")</f>
        <v>1372.4696356275304</v>
      </c>
      <c r="AZ3" s="29">
        <v>331</v>
      </c>
      <c r="BA3" s="30">
        <f>IF(AND((AZ3&gt;0),(AZ$5&gt;0)),(AZ3/AZ$5*100),"")</f>
        <v>1324</v>
      </c>
      <c r="BB3" s="29">
        <v>319</v>
      </c>
      <c r="BC3" s="30">
        <f>IF(AND((BB3&gt;0),(BB$5&gt;0)),(BB3/BB$5*100),"")</f>
        <v>1302.0408163265306</v>
      </c>
      <c r="BD3" s="29">
        <v>278</v>
      </c>
      <c r="BE3" s="30">
        <f>IF(AND((BD3&gt;0),(BD$5&gt;0)),(BD3/BD$5*100),"")</f>
        <v>1090.1960784313726</v>
      </c>
      <c r="BF3" s="29">
        <v>282</v>
      </c>
      <c r="BG3" s="30">
        <f>IF(AND((BF3&gt;0),(BF$5&gt;0)),(BF3/BF$5*100),"")</f>
        <v>1123.5059760956174</v>
      </c>
      <c r="BH3" s="29">
        <v>317</v>
      </c>
      <c r="BI3" s="30">
        <f>IF(AND((BH3&gt;0),(BH$5&gt;0)),(BH3/BH$5*100),"")</f>
        <v>1331.9327731092435</v>
      </c>
      <c r="BK3" s="11" t="str">
        <f t="shared" ref="BK3:BK41" si="0">A3</f>
        <v>Body length</v>
      </c>
      <c r="BL3" s="31">
        <f>COUNT(B3,D3,F3,H3,J3,L3,N3,P3,R3,T3,V3,X3,Z3,AB3,AD3,AF3,AH3,AJ3,AL3,AN3,AP3,AR3,AT3,AV3,AX3,AZ3,BB3,BD3,BF3,BH3)</f>
        <v>30</v>
      </c>
      <c r="BM3" s="32">
        <f>IF(SUM(B3,D3,F3,H3,J3,L3,N3,P3,R3,T3,V3,X3,Z3,AB3,AD3,AF3,AH3,AJ3,AL3,AN3,AP3,AR3,AT3,AV3,AX3,AZ3,BB3,BD3,BF3,BH3)&gt;0,MIN(B3,D3,F3,H3,J3,L3,N3,P3,R3,T3,V3,X3,Z3,AB3,AD3,AF3,AH3,AJ3,AL3,AN3,AP3,AR3,AT3,AV3,AX3,AZ3,BB3,BD3,BF3,BH3),"")</f>
        <v>134</v>
      </c>
      <c r="BN3" s="33" t="str">
        <f>IF(COUNT(BM3)&gt;0,"–","?")</f>
        <v>–</v>
      </c>
      <c r="BO3" s="34">
        <f>IF(SUM(B3,D3,F3,H3,J3,L3,N3,P3,R3,T3,V3,X3,Z3,AB3,AD3,AF3,AH3,AJ3,AL3,AN3,AP3,AR3,AT3,AV3,AX3,AZ3,BB3,BD3,BF3,BH3)&gt;0,MAX(B3,D3,F3,H3,J3,L3,N3,P3,R3,T3,V3,X3,Z3,AB3,AD3,AF3,AH3,AJ3,AL3,AN3,AP3,AR3,AT3,AV3,AX3,AZ3,BB3,BD3,BF3,BH3),"")</f>
        <v>339</v>
      </c>
      <c r="BP3" s="28">
        <f>IF(SUM(C3,E3,G3,I3,K3,M3,O3,Q3,S3,U3,W3,Y3,AA3,AC3,AE3,AG3,AI3,AK3,AM3,AO3,AQ3,AS3,AU3,AW3,AY3,BA3,BC3,BE3,BG3,BI3)&gt;0,MIN(C3,E3,G3,I3,K3,M3,O3,Q3,S3,U3,W3,Y3,AA3,AC3,AE3,AG3,AI3,AK3,AM3,AO3,AQ3,AS3,AU3,AW3,AY3,BA3,BC3,BE3,BG3,BI3),"")</f>
        <v>842.76729559748424</v>
      </c>
      <c r="BQ3" s="27" t="str">
        <f>IF(COUNT(BP3)&gt;0,"–","?")</f>
        <v>–</v>
      </c>
      <c r="BR3" s="24">
        <f>IF(SUM(C3,E3,G3,I3,K3,M3,O3,Q3,S3,U3,W3,Y3,AA3,AC3,AE3,AG3,AI3,AK3,AM3,AO3,AQ3,AS3,AU3,AW3,AY3,BA3,BC3,BE3,BG3,BI3)&gt;0,MAX(C3,E3,G3,I3,K3,M3,O3,Q3,S3,U3,W3,Y3,AA3,AC3,AE3,AG3,AI3,AK3,AM3,AO3,AQ3,AS3,AU3,AW3,AY3,BA3,BC3,BE3,BG3,BI3),"")</f>
        <v>1372.4696356275304</v>
      </c>
      <c r="BS3" s="45">
        <f>IF(SUM(B3,D3,F3,H3,J3,L3,N3,P3,R3,T3,V3,X3,Z3,AB3,AD3,AF3,AH3,AJ3,AL3,AN3,AP3,AR3,AT3,AV3,AX3,AZ3,BB3,BD3,BF3,BH3)&gt;0,AVERAGE(B3,D3,F3,H3,J3,L3,N3,P3,R3,T3,V3,X3,Z3,AB3,AD3,AF3,AH3,AJ3,AL3,AN3,AP3,AR3,AT3,AV3,AX3,AZ3,BB3,BD3,BF3,BH3),"?")</f>
        <v>289.43333333333334</v>
      </c>
      <c r="BT3" s="25">
        <f>IF(SUM(C3,E3,G3,I3,K3,M3,O3,Q3,S3,U3,W3,Y3,AA3,AC3,AE3,AG3,AI3,AK3,AM3,AO3,AQ3,AS3,AU3,AW3,AY3,BA3,BC3,BE3,BG3,BI3)&gt;0,AVERAGE(C3,E3,G3,I3,K3,M3,O3,Q3,S3,U3,W3,Y3,AA3,AC3,AE3,AG3,AI3,AK3,AM3,AO3,AQ3,AS3,AU3,AW3,AY3,BA3,BC3,BE3,BG3,BI3),"?")</f>
        <v>1172.9164074955725</v>
      </c>
      <c r="BU3" s="33">
        <f>IF(COUNT(B3,D3,F3,H3,J3,L3,N3,P3,R3,T3,V3,X3,Z3,AB3,AD3,AF3,AH3,AJ3,AL3,AN3,AP3,AR3,AT3,AV3,AX3,AZ3,BB3,BD3,BF3,BH3)&gt;1,STDEV(B3,D3,F3,H3,J3,L3,N3,P3,R3,T3,V3,X3,Z3,AB3,AD3,AF3,AH3,AJ3,AL3,AN3,AP3,AR3,AT3,AV3,AX3,AZ3,BB3,BD3,BF3,BH3),"?")</f>
        <v>44.61380900599039</v>
      </c>
      <c r="BV3" s="26">
        <f>IF(COUNT(C3,E3,G3,I3,K3,M3,O3,Q3,S3,U3,W3,Y3,AA3,AC3,AE3,AG3,AI3,AK3,AM3,AO3,AQ3,AS3,AU3,AW3,AY3,BA3,BC3,BE3,BG3,BI3)&gt;1,STDEV(C3,E3,G3,I3,K3,M3,O3,Q3,S3,U3,W3,Y3,AA3,AC3,AE3,AG3,AI3,AK3,AM3,AO3,AQ3,AS3,AU3,AW3,AY3,BA3,BC3,BE3,BG3,BI3),"?")</f>
        <v>111.59164988708841</v>
      </c>
      <c r="BW3" s="33">
        <f>IF(COUNT(B3)&gt;0,B3,"?")</f>
        <v>289</v>
      </c>
      <c r="BX3" s="27">
        <f>IF(COUNT(C3)&gt;0,C3,"?")</f>
        <v>1204.1666666666665</v>
      </c>
    </row>
    <row r="4" spans="1:76" x14ac:dyDescent="0.3">
      <c r="A4" s="21" t="s">
        <v>34</v>
      </c>
      <c r="B4" s="99"/>
      <c r="C4" s="100"/>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74"/>
      <c r="AF4" s="22"/>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74"/>
      <c r="BK4" s="11" t="str">
        <f t="shared" si="0"/>
        <v>Buccopharyngeal tube</v>
      </c>
      <c r="BL4" s="12"/>
      <c r="BM4" s="32" t="str">
        <f t="shared" ref="BM4:BM41" si="1">IF(SUM(B4,D4,F4,H4,J4,L4,N4,P4,R4,T4,V4,X4,Z4,AB4,AD4,AF4,AH4,AJ4,AL4,AN4,AP4,AR4,AT4,AV4,AX4,AZ4,BB4,BD4,BF4,BH4)&gt;0,MIN(B4,D4,F4,H4,J4,L4,N4,P4,R4,T4,V4,X4,Z4,AB4,AD4,AF4,AH4,AJ4,AL4,AN4,AP4,AR4,AT4,AV4,AX4,AZ4,BB4,BD4,BF4,BH4),"")</f>
        <v/>
      </c>
      <c r="BN4" s="33"/>
      <c r="BO4" s="34"/>
      <c r="BP4" s="28"/>
      <c r="BQ4" s="27"/>
      <c r="BR4" s="24"/>
      <c r="BS4" s="45"/>
      <c r="BT4" s="25"/>
      <c r="BU4" s="33"/>
      <c r="BV4" s="26"/>
      <c r="BW4" s="33"/>
      <c r="BX4" s="27"/>
    </row>
    <row r="5" spans="1:76" x14ac:dyDescent="0.3">
      <c r="A5" s="9" t="s">
        <v>10</v>
      </c>
      <c r="B5" s="101">
        <v>24</v>
      </c>
      <c r="C5" s="102" t="s">
        <v>4</v>
      </c>
      <c r="D5" s="10">
        <v>26.5</v>
      </c>
      <c r="E5" s="20" t="s">
        <v>4</v>
      </c>
      <c r="F5" s="10">
        <v>27.4</v>
      </c>
      <c r="G5" s="20" t="s">
        <v>4</v>
      </c>
      <c r="H5" s="10">
        <v>25.6</v>
      </c>
      <c r="I5" s="20" t="s">
        <v>4</v>
      </c>
      <c r="J5" s="10">
        <v>26.2</v>
      </c>
      <c r="K5" s="20" t="s">
        <v>4</v>
      </c>
      <c r="L5" s="10">
        <v>25.7</v>
      </c>
      <c r="M5" s="20" t="s">
        <v>4</v>
      </c>
      <c r="N5" s="10">
        <v>26.4</v>
      </c>
      <c r="O5" s="20" t="s">
        <v>4</v>
      </c>
      <c r="P5" s="10">
        <v>27.5</v>
      </c>
      <c r="Q5" s="20" t="s">
        <v>4</v>
      </c>
      <c r="R5" s="10">
        <v>25.2</v>
      </c>
      <c r="S5" s="20" t="s">
        <v>4</v>
      </c>
      <c r="T5" s="10">
        <v>24.4</v>
      </c>
      <c r="U5" s="20" t="s">
        <v>4</v>
      </c>
      <c r="V5" s="10">
        <v>23.3</v>
      </c>
      <c r="W5" s="20" t="s">
        <v>4</v>
      </c>
      <c r="X5" s="10">
        <v>21.5</v>
      </c>
      <c r="Y5" s="20" t="s">
        <v>4</v>
      </c>
      <c r="Z5" s="10">
        <v>24.6</v>
      </c>
      <c r="AA5" s="20" t="s">
        <v>4</v>
      </c>
      <c r="AB5" s="10">
        <v>27.5</v>
      </c>
      <c r="AC5" s="20" t="s">
        <v>4</v>
      </c>
      <c r="AD5" s="10">
        <v>26.3</v>
      </c>
      <c r="AE5" s="20" t="s">
        <v>4</v>
      </c>
      <c r="AF5" s="10">
        <v>24.6</v>
      </c>
      <c r="AG5" s="20" t="s">
        <v>4</v>
      </c>
      <c r="AH5" s="10">
        <v>23.1</v>
      </c>
      <c r="AI5" s="20" t="s">
        <v>4</v>
      </c>
      <c r="AJ5" s="10">
        <v>15.9</v>
      </c>
      <c r="AK5" s="20" t="s">
        <v>4</v>
      </c>
      <c r="AL5" s="10">
        <v>25.6</v>
      </c>
      <c r="AM5" s="20" t="s">
        <v>4</v>
      </c>
      <c r="AN5" s="10">
        <v>24.6</v>
      </c>
      <c r="AO5" s="20" t="s">
        <v>4</v>
      </c>
      <c r="AP5" s="10">
        <v>23.5</v>
      </c>
      <c r="AQ5" s="20" t="s">
        <v>4</v>
      </c>
      <c r="AR5" s="10">
        <v>18.2</v>
      </c>
      <c r="AS5" s="20" t="s">
        <v>4</v>
      </c>
      <c r="AT5" s="10">
        <v>25.2</v>
      </c>
      <c r="AU5" s="20" t="s">
        <v>4</v>
      </c>
      <c r="AV5" s="10">
        <v>25.2</v>
      </c>
      <c r="AW5" s="20" t="s">
        <v>4</v>
      </c>
      <c r="AX5" s="10">
        <v>24.7</v>
      </c>
      <c r="AY5" s="20" t="s">
        <v>4</v>
      </c>
      <c r="AZ5" s="10">
        <v>25</v>
      </c>
      <c r="BA5" s="20" t="s">
        <v>4</v>
      </c>
      <c r="BB5" s="10">
        <v>24.5</v>
      </c>
      <c r="BC5" s="20" t="s">
        <v>4</v>
      </c>
      <c r="BD5" s="10">
        <v>25.5</v>
      </c>
      <c r="BE5" s="20" t="s">
        <v>4</v>
      </c>
      <c r="BF5" s="10">
        <v>25.1</v>
      </c>
      <c r="BG5" s="20" t="s">
        <v>4</v>
      </c>
      <c r="BH5" s="10">
        <v>23.8</v>
      </c>
      <c r="BI5" s="20" t="s">
        <v>4</v>
      </c>
      <c r="BK5" s="11" t="str">
        <f t="shared" si="0"/>
        <v xml:space="preserve">     Buccal tube length</v>
      </c>
      <c r="BL5" s="12">
        <f t="shared" ref="BL5:BL41" si="2">COUNT(B5,D5,F5,H5,J5,L5,N5,P5,R5,T5,V5,X5,Z5,AB5,AD5,AF5,AH5,AJ5,AL5,AN5,AP5,AR5,AT5,AV5,AX5,AZ5,BB5,BD5,BF5,BH5)</f>
        <v>30</v>
      </c>
      <c r="BM5" s="58">
        <f t="shared" si="1"/>
        <v>15.9</v>
      </c>
      <c r="BN5" s="13" t="str">
        <f t="shared" ref="BN5:BN41" si="3">IF(COUNT(BM5)&gt;0,"–","?")</f>
        <v>–</v>
      </c>
      <c r="BO5" s="59">
        <f t="shared" ref="BO5:BO41" si="4">IF(SUM(B5,D5,F5,H5,J5,L5,N5,P5,R5,T5,V5,X5,Z5,AB5,AD5,AF5,AH5,AJ5,AL5,AN5,AP5,AR5,AT5,AV5,AX5,AZ5,BB5,BD5,BF5,BH5)&gt;0,MAX(B5,D5,F5,H5,J5,L5,N5,P5,R5,T5,V5,X5,Z5,AB5,AD5,AF5,AH5,AJ5,AL5,AN5,AP5,AR5,AT5,AV5,AX5,AZ5,BB5,BD5,BF5,BH5),"")</f>
        <v>27.5</v>
      </c>
      <c r="BP5" s="60" t="str">
        <f t="shared" ref="BP5:BP41" si="5">IF(SUM(C5,E5,G5,I5,K5,M5,O5,Q5,S5,U5,W5,Y5,AA5,AC5,AE5,AG5,AI5,AK5,AM5,AO5,AQ5,AS5,AU5,AW5,AY5,BA5,BC5,BE5,BG5,BI5)&gt;0,MIN(C5,E5,G5,I5,K5,M5,O5,Q5,S5,U5,W5,Y5,AA5,AC5,AE5,AG5,AI5,AK5,AM5,AO5,AQ5,AS5,AU5,AW5,AY5,BA5,BC5,BE5,BG5,BI5),"")</f>
        <v/>
      </c>
      <c r="BQ5" s="2" t="s">
        <v>4</v>
      </c>
      <c r="BR5" s="61" t="str">
        <f t="shared" ref="BR5:BR41" si="6">IF(SUM(C5,E5,G5,I5,K5,M5,O5,Q5,S5,U5,W5,Y5,AA5,AC5,AE5,AG5,AI5,AK5,AM5,AO5,AQ5,AS5,AU5,AW5,AY5,BA5,BC5,BE5,BG5,BI5)&gt;0,MAX(C5,E5,G5,I5,K5,M5,O5,Q5,S5,U5,W5,Y5,AA5,AC5,AE5,AG5,AI5,AK5,AM5,AO5,AQ5,AS5,AU5,AW5,AY5,BA5,BC5,BE5,BG5,BI5),"")</f>
        <v/>
      </c>
      <c r="BS5" s="62">
        <f t="shared" ref="BS5:BS41" si="7">IF(SUM(B5,D5,F5,H5,J5,L5,N5,P5,R5,T5,V5,X5,Z5,AB5,AD5,AF5,AH5,AJ5,AL5,AN5,AP5,AR5,AT5,AV5,AX5,AZ5,BB5,BD5,BF5,BH5)&gt;0,AVERAGE(B5,D5,F5,H5,J5,L5,N5,P5,R5,T5,V5,X5,Z5,AB5,AD5,AF5,AH5,AJ5,AL5,AN5,AP5,AR5,AT5,AV5,AX5,AZ5,BB5,BD5,BF5,BH5),"?")</f>
        <v>24.553333333333342</v>
      </c>
      <c r="BT5" s="63" t="s">
        <v>4</v>
      </c>
      <c r="BU5" s="13">
        <f t="shared" ref="BU5:BU41" si="8">IF(COUNT(B5,D5,F5,H5,J5,L5,N5,P5,R5,T5,V5,X5,Z5,AB5,AD5,AF5,AH5,AJ5,AL5,AN5,AP5,AR5,AT5,AV5,AX5,AZ5,BB5,BD5,BF5,BH5)&gt;1,STDEV(B5,D5,F5,H5,J5,L5,N5,P5,R5,T5,V5,X5,Z5,AB5,AD5,AF5,AH5,AJ5,AL5,AN5,AP5,AR5,AT5,AV5,AX5,AZ5,BB5,BD5,BF5,BH5),"?")</f>
        <v>2.4556385970944965</v>
      </c>
      <c r="BV5" s="64" t="s">
        <v>4</v>
      </c>
      <c r="BW5" s="13">
        <f t="shared" ref="BW5:BW41" si="9">IF(COUNT(B5)&gt;0,B5,"?")</f>
        <v>24</v>
      </c>
      <c r="BX5" s="14" t="s">
        <v>4</v>
      </c>
    </row>
    <row r="6" spans="1:76" x14ac:dyDescent="0.3">
      <c r="A6" s="9" t="s">
        <v>11</v>
      </c>
      <c r="B6" s="101">
        <v>15</v>
      </c>
      <c r="C6" s="102">
        <f>IF(AND((B6&gt;0),(B$5&gt;0)),(B6/B$5*100),"")</f>
        <v>62.5</v>
      </c>
      <c r="D6" s="10">
        <v>17</v>
      </c>
      <c r="E6" s="20">
        <f>IF(AND((D6&gt;0),(D$5&gt;0)),(D6/D$5*100),"")</f>
        <v>64.15094339622641</v>
      </c>
      <c r="F6" s="10">
        <v>17.100000000000001</v>
      </c>
      <c r="G6" s="20">
        <f>IF(AND((F6&gt;0),(F$5&gt;0)),(F6/F$5*100),"")</f>
        <v>62.408759124087595</v>
      </c>
      <c r="H6" s="10">
        <v>16.7</v>
      </c>
      <c r="I6" s="20">
        <f>IF(AND((H6&gt;0),(H$5&gt;0)),(H6/H$5*100),"")</f>
        <v>65.234374999999986</v>
      </c>
      <c r="J6" s="10">
        <v>16</v>
      </c>
      <c r="K6" s="20">
        <f>IF(AND((J6&gt;0),(J$5&gt;0)),(J6/J$5*100),"")</f>
        <v>61.068702290076338</v>
      </c>
      <c r="L6" s="10">
        <v>16.3</v>
      </c>
      <c r="M6" s="20">
        <f>IF(AND((L6&gt;0),(L$5&gt;0)),(L6/L$5*100),"")</f>
        <v>63.424124513618686</v>
      </c>
      <c r="N6" s="10">
        <v>16.3</v>
      </c>
      <c r="O6" s="20">
        <f>IF(AND((N6&gt;0),(N$5&gt;0)),(N6/N$5*100),"")</f>
        <v>61.742424242424242</v>
      </c>
      <c r="P6" s="10">
        <v>17.399999999999999</v>
      </c>
      <c r="Q6" s="20">
        <f>IF(AND((P6&gt;0),(P$5&gt;0)),(P6/P$5*100),"")</f>
        <v>63.272727272727266</v>
      </c>
      <c r="R6" s="10">
        <v>15.8</v>
      </c>
      <c r="S6" s="20">
        <f>IF(AND((R6&gt;0),(R$5&gt;0)),(R6/R$5*100),"")</f>
        <v>62.698412698412696</v>
      </c>
      <c r="T6" s="10">
        <v>14.9</v>
      </c>
      <c r="U6" s="20">
        <f>IF(AND((T6&gt;0),(T$5&gt;0)),(T6/T$5*100),"")</f>
        <v>61.06557377049181</v>
      </c>
      <c r="V6" s="10">
        <v>14.4</v>
      </c>
      <c r="W6" s="20">
        <f>IF(AND((V6&gt;0),(V$5&gt;0)),(V6/V$5*100),"")</f>
        <v>61.802575107296128</v>
      </c>
      <c r="X6" s="10">
        <v>12.9</v>
      </c>
      <c r="Y6" s="20">
        <f>IF(AND((X6&gt;0),(X$5&gt;0)),(X6/X$5*100),"")</f>
        <v>60</v>
      </c>
      <c r="Z6" s="10">
        <v>15</v>
      </c>
      <c r="AA6" s="20">
        <f>IF(AND((Z6&gt;0),(Z$5&gt;0)),(Z6/Z$5*100),"")</f>
        <v>60.975609756097562</v>
      </c>
      <c r="AB6" s="10">
        <v>17.100000000000001</v>
      </c>
      <c r="AC6" s="20">
        <f>IF(AND((AB6&gt;0),(AB$5&gt;0)),(AB6/AB$5*100),"")</f>
        <v>62.18181818181818</v>
      </c>
      <c r="AD6" s="10">
        <v>15.9</v>
      </c>
      <c r="AE6" s="20">
        <f>IF(AND((AD6&gt;0),(AD$5&gt;0)),(AD6/AD$5*100),"")</f>
        <v>60.456273764258547</v>
      </c>
      <c r="AF6" s="10">
        <v>15.1</v>
      </c>
      <c r="AG6" s="20">
        <f>IF(AND((AF6&gt;0),(AF$5&gt;0)),(AF6/AF$5*100),"")</f>
        <v>61.382113821138205</v>
      </c>
      <c r="AH6" s="10">
        <v>13.7</v>
      </c>
      <c r="AI6" s="20">
        <f>IF(AND((AH6&gt;0),(AH$5&gt;0)),(AH6/AH$5*100),"")</f>
        <v>59.307359307359299</v>
      </c>
      <c r="AJ6" s="10">
        <v>9.1</v>
      </c>
      <c r="AK6" s="20">
        <f>IF(AND((AJ6&gt;0),(AJ$5&gt;0)),(AJ6/AJ$5*100),"")</f>
        <v>57.232704402515722</v>
      </c>
      <c r="AL6" s="10">
        <v>15.7</v>
      </c>
      <c r="AM6" s="20">
        <f>IF(AND((AL6&gt;0),(AL$5&gt;0)),(AL6/AL$5*100),"")</f>
        <v>61.328124999999986</v>
      </c>
      <c r="AN6" s="10">
        <v>14.7</v>
      </c>
      <c r="AO6" s="20">
        <f>IF(AND((AN6&gt;0),(AN$5&gt;0)),(AN6/AN$5*100),"")</f>
        <v>59.756097560975604</v>
      </c>
      <c r="AP6" s="10">
        <v>14.2</v>
      </c>
      <c r="AQ6" s="20">
        <f>IF(AND((AP6&gt;0),(AP$5&gt;0)),(AP6/AP$5*100),"")</f>
        <v>60.425531914893618</v>
      </c>
      <c r="AR6" s="10">
        <v>11.1</v>
      </c>
      <c r="AS6" s="20">
        <f>IF(AND((AR6&gt;0),(AR$5&gt;0)),(AR6/AR$5*100),"")</f>
        <v>60.989010989010993</v>
      </c>
      <c r="AT6" s="10">
        <v>16.100000000000001</v>
      </c>
      <c r="AU6" s="20">
        <f>IF(AND((AT6&gt;0),(AT$5&gt;0)),(AT6/AT$5*100),"")</f>
        <v>63.888888888888893</v>
      </c>
      <c r="AV6" s="10">
        <v>15.6</v>
      </c>
      <c r="AW6" s="20">
        <f>IF(AND((AV6&gt;0),(AV$5&gt;0)),(AV6/AV$5*100),"")</f>
        <v>61.904761904761905</v>
      </c>
      <c r="AX6" s="10">
        <v>15.1</v>
      </c>
      <c r="AY6" s="20">
        <f>IF(AND((AX6&gt;0),(AX$5&gt;0)),(AX6/AX$5*100),"")</f>
        <v>61.133603238866399</v>
      </c>
      <c r="AZ6" s="10">
        <v>15.4</v>
      </c>
      <c r="BA6" s="20">
        <f>IF(AND((AZ6&gt;0),(AZ$5&gt;0)),(AZ6/AZ$5*100),"")</f>
        <v>61.6</v>
      </c>
      <c r="BB6" s="10">
        <v>15.1</v>
      </c>
      <c r="BC6" s="20">
        <f>IF(AND((BB6&gt;0),(BB$5&gt;0)),(BB6/BB$5*100),"")</f>
        <v>61.632653061224488</v>
      </c>
      <c r="BD6" s="10">
        <v>16.7</v>
      </c>
      <c r="BE6" s="20">
        <f>IF(AND((BD6&gt;0),(BD$5&gt;0)),(BD6/BD$5*100),"")</f>
        <v>65.490196078431367</v>
      </c>
      <c r="BF6" s="10">
        <v>15.5</v>
      </c>
      <c r="BG6" s="20">
        <f>IF(AND((BF6&gt;0),(BF$5&gt;0)),(BF6/BF$5*100),"")</f>
        <v>61.752988047808763</v>
      </c>
      <c r="BH6" s="10">
        <v>14.8</v>
      </c>
      <c r="BI6" s="20">
        <f>IF(AND((BH6&gt;0),(BH$5&gt;0)),(BH6/BH$5*100),"")</f>
        <v>62.184873949579831</v>
      </c>
      <c r="BK6" s="11" t="str">
        <f t="shared" si="0"/>
        <v xml:space="preserve">     Stylet support insertion point</v>
      </c>
      <c r="BL6" s="12">
        <f t="shared" si="2"/>
        <v>30</v>
      </c>
      <c r="BM6" s="58">
        <f t="shared" si="1"/>
        <v>9.1</v>
      </c>
      <c r="BN6" s="13" t="str">
        <f t="shared" si="3"/>
        <v>–</v>
      </c>
      <c r="BO6" s="59">
        <f t="shared" si="4"/>
        <v>17.399999999999999</v>
      </c>
      <c r="BP6" s="60">
        <f t="shared" si="5"/>
        <v>57.232704402515722</v>
      </c>
      <c r="BQ6" s="14" t="str">
        <f t="shared" ref="BQ6:BQ41" si="10">IF(COUNT(BP6)&gt;0,"–","?")</f>
        <v>–</v>
      </c>
      <c r="BR6" s="61">
        <f t="shared" si="6"/>
        <v>65.490196078431367</v>
      </c>
      <c r="BS6" s="62">
        <f t="shared" si="7"/>
        <v>15.190000000000003</v>
      </c>
      <c r="BT6" s="63">
        <f t="shared" ref="BT6:BT41" si="11">IF(SUM(C6,E6,G6,I6,K6,M6,O6,Q6,S6,U6,W6,Y6,AA6,AC6,AE6,AG6,AI6,AK6,AM6,AO6,AQ6,AS6,AU6,AW6,AY6,BA6,BC6,BE6,BG6,BI6)&gt;0,AVERAGE(C6,E6,G6,I6,K6,M6,O6,Q6,S6,U6,W6,Y6,AA6,AC6,AE6,AG6,AI6,AK6,AM6,AO6,AQ6,AS6,AU6,AW6,AY6,BA6,BC6,BE6,BG6,BI6),"?")</f>
        <v>61.766374242766346</v>
      </c>
      <c r="BU6" s="13">
        <f t="shared" si="8"/>
        <v>1.7505368634635319</v>
      </c>
      <c r="BV6" s="64">
        <f t="shared" ref="BV6:BV41" si="12">IF(COUNT(C6,E6,G6,I6,K6,M6,O6,Q6,S6,U6,W6,Y6,AA6,AC6,AE6,AG6,AI6,AK6,AM6,AO6,AQ6,AS6,AU6,AW6,AY6,BA6,BC6,BE6,BG6,BI6)&gt;1,STDEV(C6,E6,G6,I6,K6,M6,O6,Q6,S6,U6,W6,Y6,AA6,AC6,AE6,AG6,AI6,AK6,AM6,AO6,AQ6,AS6,AU6,AW6,AY6,BA6,BC6,BE6,BG6,BI6),"?")</f>
        <v>1.6974670824236806</v>
      </c>
      <c r="BW6" s="13">
        <f t="shared" si="9"/>
        <v>15</v>
      </c>
      <c r="BX6" s="14">
        <f t="shared" ref="BX6:BX41" si="13">IF(COUNT(C6)&gt;0,C6,"?")</f>
        <v>62.5</v>
      </c>
    </row>
    <row r="7" spans="1:76" x14ac:dyDescent="0.3">
      <c r="A7" s="9" t="s">
        <v>12</v>
      </c>
      <c r="B7" s="101">
        <v>2.2999999999999998</v>
      </c>
      <c r="C7" s="102">
        <f>IF(AND((B7&gt;0),(B$5&gt;0)),(B7/B$5*100),"")</f>
        <v>9.5833333333333321</v>
      </c>
      <c r="D7" s="10">
        <v>2</v>
      </c>
      <c r="E7" s="20">
        <f>IF(AND((D7&gt;0),(D$5&gt;0)),(D7/D$5*100),"")</f>
        <v>7.5471698113207548</v>
      </c>
      <c r="F7" s="10">
        <v>2.2999999999999998</v>
      </c>
      <c r="G7" s="20">
        <f>IF(AND((F7&gt;0),(F$5&gt;0)),(F7/F$5*100),"")</f>
        <v>8.3941605839416056</v>
      </c>
      <c r="H7" s="10">
        <v>2</v>
      </c>
      <c r="I7" s="20">
        <f>IF(AND((H7&gt;0),(H$5&gt;0)),(H7/H$5*100),"")</f>
        <v>7.8125</v>
      </c>
      <c r="J7" s="10">
        <v>2.2999999999999998</v>
      </c>
      <c r="K7" s="20">
        <f>IF(AND((J7&gt;0),(J$5&gt;0)),(J7/J$5*100),"")</f>
        <v>8.778625954198473</v>
      </c>
      <c r="L7" s="10">
        <v>2.1</v>
      </c>
      <c r="M7" s="20">
        <f>IF(AND((L7&gt;0),(L$5&gt;0)),(L7/L$5*100),"")</f>
        <v>8.1712062256809332</v>
      </c>
      <c r="N7" s="10">
        <v>2.2000000000000002</v>
      </c>
      <c r="O7" s="20">
        <f>IF(AND((N7&gt;0),(N$5&gt;0)),(N7/N$5*100),"")</f>
        <v>8.3333333333333339</v>
      </c>
      <c r="P7" s="10">
        <v>2.1</v>
      </c>
      <c r="Q7" s="20">
        <f>IF(AND((P7&gt;0),(P$5&gt;0)),(P7/P$5*100),"")</f>
        <v>7.6363636363636367</v>
      </c>
      <c r="R7" s="10">
        <v>2.2999999999999998</v>
      </c>
      <c r="S7" s="20">
        <f>IF(AND((R7&gt;0),(R$5&gt;0)),(R7/R$5*100),"")</f>
        <v>9.1269841269841265</v>
      </c>
      <c r="T7" s="10">
        <v>2</v>
      </c>
      <c r="U7" s="20">
        <f>IF(AND((T7&gt;0),(T$5&gt;0)),(T7/T$5*100),"")</f>
        <v>8.1967213114754109</v>
      </c>
      <c r="V7" s="10">
        <v>2.1</v>
      </c>
      <c r="W7" s="20">
        <f>IF(AND((V7&gt;0),(V$5&gt;0)),(V7/V$5*100),"")</f>
        <v>9.0128755364806867</v>
      </c>
      <c r="X7" s="10">
        <v>2</v>
      </c>
      <c r="Y7" s="20">
        <f>IF(AND((X7&gt;0),(X$5&gt;0)),(X7/X$5*100),"")</f>
        <v>9.3023255813953494</v>
      </c>
      <c r="Z7" s="10">
        <v>1.9</v>
      </c>
      <c r="AA7" s="20">
        <f>IF(AND((Z7&gt;0),(Z$5&gt;0)),(Z7/Z$5*100),"")</f>
        <v>7.7235772357723569</v>
      </c>
      <c r="AB7" s="10">
        <v>2.2999999999999998</v>
      </c>
      <c r="AC7" s="20">
        <f>IF(AND((AB7&gt;0),(AB$5&gt;0)),(AB7/AB$5*100),"")</f>
        <v>8.3636363636363633</v>
      </c>
      <c r="AD7" s="10">
        <v>2.2999999999999998</v>
      </c>
      <c r="AE7" s="20">
        <f>IF(AND((AD7&gt;0),(AD$5&gt;0)),(AD7/AD$5*100),"")</f>
        <v>8.7452471482889713</v>
      </c>
      <c r="AF7" s="10">
        <v>2.2999999999999998</v>
      </c>
      <c r="AG7" s="20">
        <f>IF(AND((AF7&gt;0),(AF$5&gt;0)),(AF7/AF$5*100),"")</f>
        <v>9.3495934959349576</v>
      </c>
      <c r="AH7" s="10">
        <v>1.9</v>
      </c>
      <c r="AI7" s="20">
        <f>IF(AND((AH7&gt;0),(AH$5&gt;0)),(AH7/AH$5*100),"")</f>
        <v>8.2251082251082241</v>
      </c>
      <c r="AJ7" s="10">
        <v>1.1000000000000001</v>
      </c>
      <c r="AK7" s="20">
        <f>IF(AND((AJ7&gt;0),(AJ$5&gt;0)),(AJ7/AJ$5*100),"")</f>
        <v>6.9182389937106921</v>
      </c>
      <c r="AL7" s="10">
        <v>2.4</v>
      </c>
      <c r="AM7" s="20">
        <f>IF(AND((AL7&gt;0),(AL$5&gt;0)),(AL7/AL$5*100),"")</f>
        <v>9.3749999999999982</v>
      </c>
      <c r="AN7" s="10">
        <v>2.5</v>
      </c>
      <c r="AO7" s="20">
        <f>IF(AND((AN7&gt;0),(AN$5&gt;0)),(AN7/AN$5*100),"")</f>
        <v>10.16260162601626</v>
      </c>
      <c r="AP7" s="10">
        <v>2.2000000000000002</v>
      </c>
      <c r="AQ7" s="20">
        <f>IF(AND((AP7&gt;0),(AP$5&gt;0)),(AP7/AP$5*100),"")</f>
        <v>9.3617021276595747</v>
      </c>
      <c r="AR7" s="10">
        <v>1.3</v>
      </c>
      <c r="AS7" s="20">
        <f>IF(AND((AR7&gt;0),(AR$5&gt;0)),(AR7/AR$5*100),"")</f>
        <v>7.1428571428571441</v>
      </c>
      <c r="AT7" s="10">
        <v>2.2000000000000002</v>
      </c>
      <c r="AU7" s="20">
        <f>IF(AND((AT7&gt;0),(AT$5&gt;0)),(AT7/AT$5*100),"")</f>
        <v>8.7301587301587311</v>
      </c>
      <c r="AV7" s="10">
        <v>2.2999999999999998</v>
      </c>
      <c r="AW7" s="20">
        <f>IF(AND((AV7&gt;0),(AV$5&gt;0)),(AV7/AV$5*100),"")</f>
        <v>9.1269841269841265</v>
      </c>
      <c r="AX7" s="10">
        <v>2.4</v>
      </c>
      <c r="AY7" s="20">
        <f>IF(AND((AX7&gt;0),(AX$5&gt;0)),(AX7/AX$5*100),"")</f>
        <v>9.7165991902834001</v>
      </c>
      <c r="AZ7" s="10">
        <v>2</v>
      </c>
      <c r="BA7" s="20">
        <f>IF(AND((AZ7&gt;0),(AZ$5&gt;0)),(AZ7/AZ$5*100),"")</f>
        <v>8</v>
      </c>
      <c r="BB7" s="10">
        <v>2.2999999999999998</v>
      </c>
      <c r="BC7" s="20">
        <f>IF(AND((BB7&gt;0),(BB$5&gt;0)),(BB7/BB$5*100),"")</f>
        <v>9.3877551020408152</v>
      </c>
      <c r="BD7" s="10">
        <v>2.2000000000000002</v>
      </c>
      <c r="BE7" s="20">
        <f>IF(AND((BD7&gt;0),(BD$5&gt;0)),(BD7/BD$5*100),"")</f>
        <v>8.6274509803921582</v>
      </c>
      <c r="BF7" s="10">
        <v>2.2000000000000002</v>
      </c>
      <c r="BG7" s="20">
        <f>IF(AND((BF7&gt;0),(BF$5&gt;0)),(BF7/BF$5*100),"")</f>
        <v>8.7649402390438258</v>
      </c>
      <c r="BH7" s="10">
        <v>2.2000000000000002</v>
      </c>
      <c r="BI7" s="20">
        <f>IF(AND((BH7&gt;0),(BH$5&gt;0)),(BH7/BH$5*100),"")</f>
        <v>9.2436974789915975</v>
      </c>
      <c r="BK7" s="11" t="str">
        <f t="shared" si="0"/>
        <v xml:space="preserve">     Buccal tube external width</v>
      </c>
      <c r="BL7" s="12">
        <f t="shared" si="2"/>
        <v>30</v>
      </c>
      <c r="BM7" s="58">
        <f t="shared" si="1"/>
        <v>1.1000000000000001</v>
      </c>
      <c r="BN7" s="13" t="str">
        <f t="shared" si="3"/>
        <v>–</v>
      </c>
      <c r="BO7" s="59">
        <f t="shared" si="4"/>
        <v>2.5</v>
      </c>
      <c r="BP7" s="60">
        <f t="shared" si="5"/>
        <v>6.9182389937106921</v>
      </c>
      <c r="BQ7" s="14" t="str">
        <f t="shared" si="10"/>
        <v>–</v>
      </c>
      <c r="BR7" s="61">
        <f t="shared" si="6"/>
        <v>10.16260162601626</v>
      </c>
      <c r="BS7" s="62">
        <f t="shared" si="7"/>
        <v>2.1233333333333335</v>
      </c>
      <c r="BT7" s="63">
        <f t="shared" si="11"/>
        <v>8.6286915880462285</v>
      </c>
      <c r="BU7" s="13">
        <f t="shared" si="8"/>
        <v>0.2944115502481861</v>
      </c>
      <c r="BV7" s="64">
        <f t="shared" si="12"/>
        <v>0.79043260338096366</v>
      </c>
      <c r="BW7" s="13">
        <f t="shared" si="9"/>
        <v>2.2999999999999998</v>
      </c>
      <c r="BX7" s="14">
        <f t="shared" si="13"/>
        <v>9.5833333333333321</v>
      </c>
    </row>
    <row r="8" spans="1:76" x14ac:dyDescent="0.3">
      <c r="A8" s="9" t="s">
        <v>13</v>
      </c>
      <c r="B8" s="101">
        <v>0.9</v>
      </c>
      <c r="C8" s="102">
        <f>IF(AND((B8&gt;0),(B$5&gt;0)),(B8/B$5*100),"")</f>
        <v>3.75</v>
      </c>
      <c r="D8" s="10">
        <v>1.2</v>
      </c>
      <c r="E8" s="20">
        <f>IF(AND((D8&gt;0),(D$5&gt;0)),(D8/D$5*100),"")</f>
        <v>4.5283018867924527</v>
      </c>
      <c r="F8" s="10">
        <v>1.2</v>
      </c>
      <c r="G8" s="20">
        <f>IF(AND((F8&gt;0),(F$5&gt;0)),(F8/F$5*100),"")</f>
        <v>4.3795620437956204</v>
      </c>
      <c r="H8" s="10">
        <v>1</v>
      </c>
      <c r="I8" s="20">
        <f>IF(AND((H8&gt;0),(H$5&gt;0)),(H8/H$5*100),"")</f>
        <v>3.90625</v>
      </c>
      <c r="J8" s="10">
        <v>1</v>
      </c>
      <c r="K8" s="20">
        <f>IF(AND((J8&gt;0),(J$5&gt;0)),(J8/J$5*100),"")</f>
        <v>3.8167938931297711</v>
      </c>
      <c r="L8" s="10">
        <v>1.1000000000000001</v>
      </c>
      <c r="M8" s="20">
        <f>IF(AND((L8&gt;0),(L$5&gt;0)),(L8/L$5*100),"")</f>
        <v>4.2801556420233471</v>
      </c>
      <c r="N8" s="10">
        <v>1.2</v>
      </c>
      <c r="O8" s="20">
        <f>IF(AND((N8&gt;0),(N$5&gt;0)),(N8/N$5*100),"")</f>
        <v>4.5454545454545459</v>
      </c>
      <c r="P8" s="10">
        <v>0.9</v>
      </c>
      <c r="Q8" s="20">
        <f>IF(AND((P8&gt;0),(P$5&gt;0)),(P8/P$5*100),"")</f>
        <v>3.2727272727272729</v>
      </c>
      <c r="R8" s="10">
        <v>0.9</v>
      </c>
      <c r="S8" s="20">
        <f>IF(AND((R8&gt;0),(R$5&gt;0)),(R8/R$5*100),"")</f>
        <v>3.5714285714285721</v>
      </c>
      <c r="T8" s="10">
        <v>1.1000000000000001</v>
      </c>
      <c r="U8" s="20">
        <f>IF(AND((T8&gt;0),(T$5&gt;0)),(T8/T$5*100),"")</f>
        <v>4.5081967213114762</v>
      </c>
      <c r="V8" s="10">
        <v>1</v>
      </c>
      <c r="W8" s="20">
        <f>IF(AND((V8&gt;0),(V$5&gt;0)),(V8/V$5*100),"")</f>
        <v>4.2918454935622314</v>
      </c>
      <c r="X8" s="10">
        <v>0.9</v>
      </c>
      <c r="Y8" s="20">
        <f>IF(AND((X8&gt;0),(X$5&gt;0)),(X8/X$5*100),"")</f>
        <v>4.1860465116279073</v>
      </c>
      <c r="Z8" s="10">
        <v>1</v>
      </c>
      <c r="AA8" s="20">
        <f>IF(AND((Z8&gt;0),(Z$5&gt;0)),(Z8/Z$5*100),"")</f>
        <v>4.0650406504065035</v>
      </c>
      <c r="AB8" s="10">
        <v>1.1000000000000001</v>
      </c>
      <c r="AC8" s="20">
        <f>IF(AND((AB8&gt;0),(AB$5&gt;0)),(AB8/AB$5*100),"")</f>
        <v>4</v>
      </c>
      <c r="AD8" s="10">
        <v>1</v>
      </c>
      <c r="AE8" s="20">
        <f>IF(AND((AD8&gt;0),(AD$5&gt;0)),(AD8/AD$5*100),"")</f>
        <v>3.8022813688212929</v>
      </c>
      <c r="AF8" s="10">
        <v>1</v>
      </c>
      <c r="AG8" s="20">
        <f>IF(AND((AF8&gt;0),(AF$5&gt;0)),(AF8/AF$5*100),"")</f>
        <v>4.0650406504065035</v>
      </c>
      <c r="AH8" s="10">
        <v>1</v>
      </c>
      <c r="AI8" s="20">
        <f>IF(AND((AH8&gt;0),(AH$5&gt;0)),(AH8/AH$5*100),"")</f>
        <v>4.329004329004329</v>
      </c>
      <c r="AJ8" s="10">
        <v>0.3</v>
      </c>
      <c r="AK8" s="20">
        <f>IF(AND((AJ8&gt;0),(AJ$5&gt;0)),(AJ8/AJ$5*100),"")</f>
        <v>1.8867924528301887</v>
      </c>
      <c r="AL8" s="10">
        <v>1</v>
      </c>
      <c r="AM8" s="20">
        <f>IF(AND((AL8&gt;0),(AL$5&gt;0)),(AL8/AL$5*100),"")</f>
        <v>3.90625</v>
      </c>
      <c r="AN8" s="10">
        <v>1.4</v>
      </c>
      <c r="AO8" s="20">
        <f>IF(AND((AN8&gt;0),(AN$5&gt;0)),(AN8/AN$5*100),"")</f>
        <v>5.6910569105691051</v>
      </c>
      <c r="AP8" s="10">
        <v>1</v>
      </c>
      <c r="AQ8" s="20">
        <f>IF(AND((AP8&gt;0),(AP$5&gt;0)),(AP8/AP$5*100),"")</f>
        <v>4.2553191489361701</v>
      </c>
      <c r="AR8" s="10">
        <v>0.4</v>
      </c>
      <c r="AS8" s="20">
        <f>IF(AND((AR8&gt;0),(AR$5&gt;0)),(AR8/AR$5*100),"")</f>
        <v>2.197802197802198</v>
      </c>
      <c r="AT8" s="10">
        <v>0.8</v>
      </c>
      <c r="AU8" s="20">
        <f>IF(AND((AT8&gt;0),(AT$5&gt;0)),(AT8/AT$5*100),"")</f>
        <v>3.1746031746031753</v>
      </c>
      <c r="AV8" s="10">
        <v>0.9</v>
      </c>
      <c r="AW8" s="20">
        <f>IF(AND((AV8&gt;0),(AV$5&gt;0)),(AV8/AV$5*100),"")</f>
        <v>3.5714285714285721</v>
      </c>
      <c r="AX8" s="10">
        <v>1.1000000000000001</v>
      </c>
      <c r="AY8" s="20">
        <f>IF(AND((AX8&gt;0),(AX$5&gt;0)),(AX8/AX$5*100),"")</f>
        <v>4.4534412955465594</v>
      </c>
      <c r="AZ8" s="10">
        <v>0.9</v>
      </c>
      <c r="BA8" s="20">
        <f>IF(AND((AZ8&gt;0),(AZ$5&gt;0)),(AZ8/AZ$5*100),"")</f>
        <v>3.6000000000000005</v>
      </c>
      <c r="BB8" s="10">
        <v>0.9</v>
      </c>
      <c r="BC8" s="20">
        <f>IF(AND((BB8&gt;0),(BB$5&gt;0)),(BB8/BB$5*100),"")</f>
        <v>3.6734693877551026</v>
      </c>
      <c r="BD8" s="10">
        <v>0.9</v>
      </c>
      <c r="BE8" s="20">
        <f>IF(AND((BD8&gt;0),(BD$5&gt;0)),(BD8/BD$5*100),"")</f>
        <v>3.5294117647058822</v>
      </c>
      <c r="BF8" s="10">
        <v>0.7</v>
      </c>
      <c r="BG8" s="20">
        <f>IF(AND((BF8&gt;0),(BF$5&gt;0)),(BF8/BF$5*100),"")</f>
        <v>2.788844621513944</v>
      </c>
      <c r="BH8" s="10">
        <v>0.8</v>
      </c>
      <c r="BI8" s="20">
        <f>IF(AND((BH8&gt;0),(BH$5&gt;0)),(BH8/BH$5*100),"")</f>
        <v>3.3613445378151261</v>
      </c>
      <c r="BK8" s="11" t="str">
        <f t="shared" si="0"/>
        <v xml:space="preserve">     Buccal tube internal width</v>
      </c>
      <c r="BL8" s="12">
        <f t="shared" si="2"/>
        <v>30</v>
      </c>
      <c r="BM8" s="58">
        <f t="shared" si="1"/>
        <v>0.3</v>
      </c>
      <c r="BN8" s="13" t="str">
        <f t="shared" si="3"/>
        <v>–</v>
      </c>
      <c r="BO8" s="59">
        <f t="shared" si="4"/>
        <v>1.4</v>
      </c>
      <c r="BP8" s="60">
        <f t="shared" si="5"/>
        <v>1.8867924528301887</v>
      </c>
      <c r="BQ8" s="14" t="str">
        <f t="shared" si="10"/>
        <v>–</v>
      </c>
      <c r="BR8" s="61">
        <f t="shared" si="6"/>
        <v>5.6910569105691051</v>
      </c>
      <c r="BS8" s="62">
        <f t="shared" si="7"/>
        <v>0.95333333333333314</v>
      </c>
      <c r="BT8" s="63">
        <f t="shared" si="11"/>
        <v>3.846263121466595</v>
      </c>
      <c r="BU8" s="13">
        <f t="shared" si="8"/>
        <v>0.21613107985239255</v>
      </c>
      <c r="BV8" s="64">
        <f t="shared" si="12"/>
        <v>0.73160328157270205</v>
      </c>
      <c r="BW8" s="13">
        <f t="shared" si="9"/>
        <v>0.9</v>
      </c>
      <c r="BX8" s="14">
        <f t="shared" si="13"/>
        <v>3.75</v>
      </c>
    </row>
    <row r="9" spans="1:76" x14ac:dyDescent="0.3">
      <c r="A9" s="21" t="s">
        <v>35</v>
      </c>
      <c r="B9" s="99"/>
      <c r="C9" s="100"/>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74"/>
      <c r="AF9" s="22"/>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74"/>
      <c r="BK9" s="11" t="str">
        <f t="shared" si="0"/>
        <v>Placoid lengths</v>
      </c>
      <c r="BL9" s="12"/>
      <c r="BM9" s="58"/>
      <c r="BN9" s="13"/>
      <c r="BO9" s="59"/>
      <c r="BP9" s="60"/>
      <c r="BQ9" s="14"/>
      <c r="BR9" s="61"/>
      <c r="BS9" s="62"/>
      <c r="BT9" s="63"/>
      <c r="BU9" s="13"/>
      <c r="BV9" s="64"/>
      <c r="BW9" s="13"/>
      <c r="BX9" s="14"/>
    </row>
    <row r="10" spans="1:76" x14ac:dyDescent="0.3">
      <c r="A10" s="9" t="s">
        <v>14</v>
      </c>
      <c r="B10" s="101">
        <v>3.9</v>
      </c>
      <c r="C10" s="102">
        <f t="shared" ref="C10:C13" si="14">IF(AND((B10&gt;0),(B$5&gt;0)),(B10/B$5*100),"")</f>
        <v>16.25</v>
      </c>
      <c r="D10" s="10">
        <v>4.2</v>
      </c>
      <c r="E10" s="20">
        <f t="shared" ref="E10:E13" si="15">IF(AND((D10&gt;0),(D$5&gt;0)),(D10/D$5*100),"")</f>
        <v>15.849056603773587</v>
      </c>
      <c r="F10" s="10">
        <v>4.4000000000000004</v>
      </c>
      <c r="G10" s="20">
        <f t="shared" ref="G10:G13" si="16">IF(AND((F10&gt;0),(F$5&gt;0)),(F10/F$5*100),"")</f>
        <v>16.058394160583944</v>
      </c>
      <c r="H10" s="10">
        <v>4.2</v>
      </c>
      <c r="I10" s="20">
        <f t="shared" ref="I10:I13" si="17">IF(AND((H10&gt;0),(H$5&gt;0)),(H10/H$5*100),"")</f>
        <v>16.40625</v>
      </c>
      <c r="J10" s="10">
        <v>4.2</v>
      </c>
      <c r="K10" s="20">
        <f t="shared" ref="K10:K13" si="18">IF(AND((J10&gt;0),(J$5&gt;0)),(J10/J$5*100),"")</f>
        <v>16.03053435114504</v>
      </c>
      <c r="L10" s="10">
        <v>4.0999999999999996</v>
      </c>
      <c r="M10" s="20">
        <f t="shared" ref="M10:M13" si="19">IF(AND((L10&gt;0),(L$5&gt;0)),(L10/L$5*100),"")</f>
        <v>15.953307392996107</v>
      </c>
      <c r="N10" s="10">
        <v>4.0999999999999996</v>
      </c>
      <c r="O10" s="20">
        <f t="shared" ref="O10:O13" si="20">IF(AND((N10&gt;0),(N$5&gt;0)),(N10/N$5*100),"")</f>
        <v>15.530303030303031</v>
      </c>
      <c r="P10" s="10">
        <v>4.0999999999999996</v>
      </c>
      <c r="Q10" s="20">
        <f t="shared" ref="Q10:Q13" si="21">IF(AND((P10&gt;0),(P$5&gt;0)),(P10/P$5*100),"")</f>
        <v>14.909090909090908</v>
      </c>
      <c r="R10" s="10">
        <v>4.0999999999999996</v>
      </c>
      <c r="S10" s="20">
        <f t="shared" ref="S10:S13" si="22">IF(AND((R10&gt;0),(R$5&gt;0)),(R10/R$5*100),"")</f>
        <v>16.269841269841269</v>
      </c>
      <c r="T10" s="10">
        <v>4.2</v>
      </c>
      <c r="U10" s="20">
        <f t="shared" ref="U10:U13" si="23">IF(AND((T10&gt;0),(T$5&gt;0)),(T10/T$5*100),"")</f>
        <v>17.213114754098363</v>
      </c>
      <c r="V10" s="10">
        <v>3.6</v>
      </c>
      <c r="W10" s="20">
        <f t="shared" ref="W10:W13" si="24">IF(AND((V10&gt;0),(V$5&gt;0)),(V10/V$5*100),"")</f>
        <v>15.450643776824032</v>
      </c>
      <c r="X10" s="10">
        <v>3.1</v>
      </c>
      <c r="Y10" s="20">
        <f t="shared" ref="Y10:Y13" si="25">IF(AND((X10&gt;0),(X$5&gt;0)),(X10/X$5*100),"")</f>
        <v>14.418604651162791</v>
      </c>
      <c r="Z10" s="10">
        <v>4.2</v>
      </c>
      <c r="AA10" s="20">
        <f t="shared" ref="AA10:AA13" si="26">IF(AND((Z10&gt;0),(Z$5&gt;0)),(Z10/Z$5*100),"")</f>
        <v>17.073170731707314</v>
      </c>
      <c r="AB10" s="10">
        <v>4.3</v>
      </c>
      <c r="AC10" s="20">
        <f t="shared" ref="AC10:AC13" si="27">IF(AND((AB10&gt;0),(AB$5&gt;0)),(AB10/AB$5*100),"")</f>
        <v>15.636363636363635</v>
      </c>
      <c r="AD10" s="10">
        <v>4.7</v>
      </c>
      <c r="AE10" s="20">
        <f t="shared" ref="AE10:AE13" si="28">IF(AND((AD10&gt;0),(AD$5&gt;0)),(AD10/AD$5*100),"")</f>
        <v>17.870722433460077</v>
      </c>
      <c r="AF10" s="10">
        <v>4.0999999999999996</v>
      </c>
      <c r="AG10" s="20">
        <f t="shared" ref="AG10:AG13" si="29">IF(AND((AF10&gt;0),(AF$5&gt;0)),(AF10/AF$5*100),"")</f>
        <v>16.666666666666664</v>
      </c>
      <c r="AH10" s="10">
        <v>3.6</v>
      </c>
      <c r="AI10" s="20">
        <f t="shared" ref="AI10:AI13" si="30">IF(AND((AH10&gt;0),(AH$5&gt;0)),(AH10/AH$5*100),"")</f>
        <v>15.584415584415584</v>
      </c>
      <c r="AJ10" s="10">
        <v>2.1</v>
      </c>
      <c r="AK10" s="20">
        <f t="shared" ref="AK10:AK13" si="31">IF(AND((AJ10&gt;0),(AJ$5&gt;0)),(AJ10/AJ$5*100),"")</f>
        <v>13.20754716981132</v>
      </c>
      <c r="AL10" s="10">
        <v>5.0999999999999996</v>
      </c>
      <c r="AM10" s="20">
        <f t="shared" ref="AM10:AM13" si="32">IF(AND((AL10&gt;0),(AL$5&gt;0)),(AL10/AL$5*100),"")</f>
        <v>19.921874999999996</v>
      </c>
      <c r="AN10" s="10">
        <v>4</v>
      </c>
      <c r="AO10" s="20">
        <f t="shared" ref="AO10:AO13" si="33">IF(AND((AN10&gt;0),(AN$5&gt;0)),(AN10/AN$5*100),"")</f>
        <v>16.260162601626014</v>
      </c>
      <c r="AP10" s="10">
        <v>4.5</v>
      </c>
      <c r="AQ10" s="20">
        <f t="shared" ref="AQ10:AQ13" si="34">IF(AND((AP10&gt;0),(AP$5&gt;0)),(AP10/AP$5*100),"")</f>
        <v>19.148936170212767</v>
      </c>
      <c r="AR10" s="10">
        <v>2.5</v>
      </c>
      <c r="AS10" s="20">
        <f t="shared" ref="AS10:AS13" si="35">IF(AND((AR10&gt;0),(AR$5&gt;0)),(AR10/AR$5*100),"")</f>
        <v>13.736263736263737</v>
      </c>
      <c r="AT10" s="10">
        <v>4.4000000000000004</v>
      </c>
      <c r="AU10" s="20">
        <f t="shared" ref="AU10:AU13" si="36">IF(AND((AT10&gt;0),(AT$5&gt;0)),(AT10/AT$5*100),"")</f>
        <v>17.460317460317462</v>
      </c>
      <c r="AV10" s="10">
        <v>4.0999999999999996</v>
      </c>
      <c r="AW10" s="20">
        <f t="shared" ref="AW10:AW13" si="37">IF(AND((AV10&gt;0),(AV$5&gt;0)),(AV10/AV$5*100),"")</f>
        <v>16.269841269841269</v>
      </c>
      <c r="AX10" s="10">
        <v>4.7</v>
      </c>
      <c r="AY10" s="20">
        <f t="shared" ref="AY10:AY13" si="38">IF(AND((AX10&gt;0),(AX$5&gt;0)),(AX10/AX$5*100),"")</f>
        <v>19.028340080971663</v>
      </c>
      <c r="AZ10" s="10">
        <v>4.8</v>
      </c>
      <c r="BA10" s="20">
        <f t="shared" ref="BA10:BA13" si="39">IF(AND((AZ10&gt;0),(AZ$5&gt;0)),(AZ10/AZ$5*100),"")</f>
        <v>19.2</v>
      </c>
      <c r="BB10" s="10">
        <v>3.9</v>
      </c>
      <c r="BC10" s="20">
        <f t="shared" ref="BC10:BC13" si="40">IF(AND((BB10&gt;0),(BB$5&gt;0)),(BB10/BB$5*100),"")</f>
        <v>15.918367346938775</v>
      </c>
      <c r="BD10" s="10">
        <v>4.4000000000000004</v>
      </c>
      <c r="BE10" s="20">
        <f t="shared" ref="BE10:BE13" si="41">IF(AND((BD10&gt;0),(BD$5&gt;0)),(BD10/BD$5*100),"")</f>
        <v>17.254901960784316</v>
      </c>
      <c r="BF10" s="10">
        <v>4.5</v>
      </c>
      <c r="BG10" s="20">
        <f t="shared" ref="BG10:BG13" si="42">IF(AND((BF10&gt;0),(BF$5&gt;0)),(BF10/BF$5*100),"")</f>
        <v>17.92828685258964</v>
      </c>
      <c r="BH10" s="10">
        <v>4.2</v>
      </c>
      <c r="BI10" s="20">
        <f t="shared" ref="BI10:BI13" si="43">IF(AND((BH10&gt;0),(BH$5&gt;0)),(BH10/BH$5*100),"")</f>
        <v>17.647058823529413</v>
      </c>
      <c r="BK10" s="11" t="str">
        <f t="shared" si="0"/>
        <v xml:space="preserve">     Macroplacoid 1</v>
      </c>
      <c r="BL10" s="12">
        <f t="shared" si="2"/>
        <v>30</v>
      </c>
      <c r="BM10" s="58">
        <f t="shared" si="1"/>
        <v>2.1</v>
      </c>
      <c r="BN10" s="13" t="str">
        <f t="shared" si="3"/>
        <v>–</v>
      </c>
      <c r="BO10" s="59">
        <f t="shared" si="4"/>
        <v>5.0999999999999996</v>
      </c>
      <c r="BP10" s="60">
        <f t="shared" si="5"/>
        <v>13.20754716981132</v>
      </c>
      <c r="BQ10" s="14" t="str">
        <f t="shared" si="10"/>
        <v>–</v>
      </c>
      <c r="BR10" s="61">
        <f t="shared" si="6"/>
        <v>19.921874999999996</v>
      </c>
      <c r="BS10" s="62">
        <f t="shared" si="7"/>
        <v>4.0766666666666671</v>
      </c>
      <c r="BT10" s="63">
        <f t="shared" si="11"/>
        <v>16.53841261417729</v>
      </c>
      <c r="BU10" s="13">
        <f t="shared" si="8"/>
        <v>0.61682352773529436</v>
      </c>
      <c r="BV10" s="64">
        <f t="shared" si="12"/>
        <v>1.5606613420454112</v>
      </c>
      <c r="BW10" s="13">
        <f t="shared" si="9"/>
        <v>3.9</v>
      </c>
      <c r="BX10" s="14">
        <f t="shared" si="13"/>
        <v>16.25</v>
      </c>
    </row>
    <row r="11" spans="1:76" x14ac:dyDescent="0.3">
      <c r="A11" s="9" t="s">
        <v>15</v>
      </c>
      <c r="B11" s="101">
        <v>3</v>
      </c>
      <c r="C11" s="102">
        <f t="shared" si="14"/>
        <v>12.5</v>
      </c>
      <c r="D11" s="10">
        <v>3.2</v>
      </c>
      <c r="E11" s="20">
        <f t="shared" si="15"/>
        <v>12.075471698113208</v>
      </c>
      <c r="F11" s="10">
        <v>3.8</v>
      </c>
      <c r="G11" s="20">
        <f t="shared" si="16"/>
        <v>13.868613138686131</v>
      </c>
      <c r="H11" s="10">
        <v>3</v>
      </c>
      <c r="I11" s="20">
        <f t="shared" si="17"/>
        <v>11.71875</v>
      </c>
      <c r="J11" s="10">
        <v>3.1</v>
      </c>
      <c r="K11" s="20">
        <f t="shared" si="18"/>
        <v>11.83206106870229</v>
      </c>
      <c r="L11" s="10">
        <v>3.1</v>
      </c>
      <c r="M11" s="20">
        <f t="shared" si="19"/>
        <v>12.062256809338521</v>
      </c>
      <c r="N11" s="10">
        <v>3.5</v>
      </c>
      <c r="O11" s="20">
        <f t="shared" si="20"/>
        <v>13.257575757575758</v>
      </c>
      <c r="P11" s="10">
        <v>3.2</v>
      </c>
      <c r="Q11" s="20">
        <f t="shared" si="21"/>
        <v>11.636363636363637</v>
      </c>
      <c r="R11" s="10">
        <v>3.2</v>
      </c>
      <c r="S11" s="20">
        <f t="shared" si="22"/>
        <v>12.698412698412701</v>
      </c>
      <c r="T11" s="10">
        <v>3.4</v>
      </c>
      <c r="U11" s="20">
        <f t="shared" si="23"/>
        <v>13.934426229508198</v>
      </c>
      <c r="V11" s="10">
        <v>2.4</v>
      </c>
      <c r="W11" s="20">
        <f t="shared" si="24"/>
        <v>10.300429184549357</v>
      </c>
      <c r="X11" s="10">
        <v>2.5</v>
      </c>
      <c r="Y11" s="20">
        <f t="shared" si="25"/>
        <v>11.627906976744185</v>
      </c>
      <c r="Z11" s="10">
        <v>3</v>
      </c>
      <c r="AA11" s="20">
        <f t="shared" si="26"/>
        <v>12.195121951219512</v>
      </c>
      <c r="AB11" s="10">
        <v>3.8</v>
      </c>
      <c r="AC11" s="20">
        <f t="shared" si="27"/>
        <v>13.818181818181818</v>
      </c>
      <c r="AD11" s="10">
        <v>3.5</v>
      </c>
      <c r="AE11" s="20">
        <f t="shared" si="28"/>
        <v>13.307984790874524</v>
      </c>
      <c r="AF11" s="10">
        <v>3.4</v>
      </c>
      <c r="AG11" s="20">
        <f t="shared" si="29"/>
        <v>13.821138211382111</v>
      </c>
      <c r="AH11" s="10">
        <v>2.9</v>
      </c>
      <c r="AI11" s="20">
        <f t="shared" si="30"/>
        <v>12.554112554112553</v>
      </c>
      <c r="AJ11" s="10">
        <v>1.7</v>
      </c>
      <c r="AK11" s="20">
        <f t="shared" si="31"/>
        <v>10.691823899371068</v>
      </c>
      <c r="AL11" s="10">
        <v>3.9</v>
      </c>
      <c r="AM11" s="20">
        <f t="shared" si="32"/>
        <v>15.234375</v>
      </c>
      <c r="AN11" s="10">
        <v>3</v>
      </c>
      <c r="AO11" s="20">
        <f t="shared" si="33"/>
        <v>12.195121951219512</v>
      </c>
      <c r="AP11" s="10">
        <v>3.1</v>
      </c>
      <c r="AQ11" s="20">
        <f t="shared" si="34"/>
        <v>13.191489361702127</v>
      </c>
      <c r="AR11" s="10">
        <v>1.7</v>
      </c>
      <c r="AS11" s="20">
        <f t="shared" si="35"/>
        <v>9.3406593406593412</v>
      </c>
      <c r="AT11" s="10">
        <v>3.4</v>
      </c>
      <c r="AU11" s="20">
        <f t="shared" si="36"/>
        <v>13.492063492063492</v>
      </c>
      <c r="AV11" s="10">
        <v>3.2</v>
      </c>
      <c r="AW11" s="20">
        <f t="shared" si="37"/>
        <v>12.698412698412701</v>
      </c>
      <c r="AX11" s="10">
        <v>3.4</v>
      </c>
      <c r="AY11" s="20">
        <f t="shared" si="38"/>
        <v>13.765182186234817</v>
      </c>
      <c r="AZ11" s="10">
        <v>3.8</v>
      </c>
      <c r="BA11" s="20">
        <f t="shared" si="39"/>
        <v>15.2</v>
      </c>
      <c r="BB11" s="10">
        <v>2.9</v>
      </c>
      <c r="BC11" s="20">
        <f t="shared" si="40"/>
        <v>11.836734693877551</v>
      </c>
      <c r="BD11" s="10">
        <v>3.4</v>
      </c>
      <c r="BE11" s="20">
        <f t="shared" si="41"/>
        <v>13.333333333333334</v>
      </c>
      <c r="BF11" s="10">
        <v>3.2</v>
      </c>
      <c r="BG11" s="20">
        <f t="shared" si="42"/>
        <v>12.749003984063744</v>
      </c>
      <c r="BH11" s="10">
        <v>3.1</v>
      </c>
      <c r="BI11" s="20">
        <f t="shared" si="43"/>
        <v>13.025210084033615</v>
      </c>
      <c r="BK11" s="11" t="str">
        <f t="shared" si="0"/>
        <v xml:space="preserve">     Macroplacoid 2</v>
      </c>
      <c r="BL11" s="12">
        <f t="shared" si="2"/>
        <v>30</v>
      </c>
      <c r="BM11" s="58">
        <f t="shared" si="1"/>
        <v>1.7</v>
      </c>
      <c r="BN11" s="13" t="str">
        <f t="shared" si="3"/>
        <v>–</v>
      </c>
      <c r="BO11" s="59">
        <f t="shared" si="4"/>
        <v>3.9</v>
      </c>
      <c r="BP11" s="60">
        <f t="shared" si="5"/>
        <v>9.3406593406593412</v>
      </c>
      <c r="BQ11" s="14" t="str">
        <f t="shared" si="10"/>
        <v>–</v>
      </c>
      <c r="BR11" s="61">
        <f t="shared" si="6"/>
        <v>15.234375</v>
      </c>
      <c r="BS11" s="62">
        <f t="shared" si="7"/>
        <v>3.1266666666666669</v>
      </c>
      <c r="BT11" s="63">
        <f t="shared" si="11"/>
        <v>12.665407218291191</v>
      </c>
      <c r="BU11" s="13">
        <f t="shared" si="8"/>
        <v>0.51857452717028618</v>
      </c>
      <c r="BV11" s="64">
        <f t="shared" si="12"/>
        <v>1.2920590361771001</v>
      </c>
      <c r="BW11" s="13">
        <f t="shared" si="9"/>
        <v>3</v>
      </c>
      <c r="BX11" s="14">
        <f t="shared" si="13"/>
        <v>12.5</v>
      </c>
    </row>
    <row r="12" spans="1:76" x14ac:dyDescent="0.3">
      <c r="A12" s="9" t="s">
        <v>17</v>
      </c>
      <c r="B12" s="101">
        <v>1</v>
      </c>
      <c r="C12" s="102">
        <f t="shared" si="14"/>
        <v>4.1666666666666661</v>
      </c>
      <c r="D12" s="10">
        <v>1.3</v>
      </c>
      <c r="E12" s="20">
        <f t="shared" si="15"/>
        <v>4.9056603773584913</v>
      </c>
      <c r="F12" s="10">
        <v>1.7</v>
      </c>
      <c r="G12" s="20">
        <f t="shared" si="16"/>
        <v>6.2043795620437958</v>
      </c>
      <c r="H12" s="10">
        <v>1.2</v>
      </c>
      <c r="I12" s="20">
        <f t="shared" si="17"/>
        <v>4.6874999999999991</v>
      </c>
      <c r="J12" s="10">
        <v>1.2</v>
      </c>
      <c r="K12" s="20">
        <f t="shared" si="18"/>
        <v>4.5801526717557248</v>
      </c>
      <c r="L12" s="10">
        <v>1.5</v>
      </c>
      <c r="M12" s="20">
        <f t="shared" si="19"/>
        <v>5.836575875486381</v>
      </c>
      <c r="N12" s="10">
        <v>1.7</v>
      </c>
      <c r="O12" s="20">
        <f t="shared" si="20"/>
        <v>6.4393939393939394</v>
      </c>
      <c r="P12" s="10">
        <v>1.6</v>
      </c>
      <c r="Q12" s="20">
        <f t="shared" si="21"/>
        <v>5.8181818181818183</v>
      </c>
      <c r="R12" s="10">
        <v>1.1000000000000001</v>
      </c>
      <c r="S12" s="20">
        <f t="shared" si="22"/>
        <v>4.3650793650793656</v>
      </c>
      <c r="T12" s="10">
        <v>1.3</v>
      </c>
      <c r="U12" s="20">
        <f t="shared" si="23"/>
        <v>5.3278688524590168</v>
      </c>
      <c r="V12" s="10">
        <v>1</v>
      </c>
      <c r="W12" s="20">
        <f t="shared" si="24"/>
        <v>4.2918454935622314</v>
      </c>
      <c r="X12" s="10">
        <v>0.7</v>
      </c>
      <c r="Y12" s="20">
        <f t="shared" si="25"/>
        <v>3.2558139534883721</v>
      </c>
      <c r="Z12" s="10">
        <v>1.2</v>
      </c>
      <c r="AA12" s="20">
        <f t="shared" si="26"/>
        <v>4.8780487804878048</v>
      </c>
      <c r="AB12" s="10">
        <v>1.2</v>
      </c>
      <c r="AC12" s="20">
        <f t="shared" si="27"/>
        <v>4.3636363636363633</v>
      </c>
      <c r="AD12" s="10">
        <v>1.7</v>
      </c>
      <c r="AE12" s="20">
        <f t="shared" si="28"/>
        <v>6.4638783269961975</v>
      </c>
      <c r="AF12" s="10">
        <v>1.2</v>
      </c>
      <c r="AG12" s="20">
        <f t="shared" si="29"/>
        <v>4.8780487804878048</v>
      </c>
      <c r="AH12" s="10">
        <v>1</v>
      </c>
      <c r="AI12" s="20">
        <f t="shared" si="30"/>
        <v>4.329004329004329</v>
      </c>
      <c r="AJ12" s="10">
        <v>0.7</v>
      </c>
      <c r="AK12" s="20">
        <f t="shared" si="31"/>
        <v>4.4025157232704402</v>
      </c>
      <c r="AL12" s="10">
        <v>1.2</v>
      </c>
      <c r="AM12" s="20">
        <f t="shared" si="32"/>
        <v>4.6874999999999991</v>
      </c>
      <c r="AN12" s="10">
        <v>1.4</v>
      </c>
      <c r="AO12" s="20">
        <f t="shared" si="33"/>
        <v>5.6910569105691051</v>
      </c>
      <c r="AP12" s="10">
        <v>1.2</v>
      </c>
      <c r="AQ12" s="20">
        <f t="shared" si="34"/>
        <v>5.1063829787234036</v>
      </c>
      <c r="AR12" s="10">
        <v>0.9</v>
      </c>
      <c r="AS12" s="20">
        <f t="shared" si="35"/>
        <v>4.9450549450549453</v>
      </c>
      <c r="AT12" s="10">
        <v>1</v>
      </c>
      <c r="AU12" s="20">
        <f t="shared" si="36"/>
        <v>3.9682539682539679</v>
      </c>
      <c r="AV12" s="10">
        <v>1.6</v>
      </c>
      <c r="AW12" s="20">
        <f t="shared" si="37"/>
        <v>6.3492063492063506</v>
      </c>
      <c r="AX12" s="10">
        <v>1.5</v>
      </c>
      <c r="AY12" s="20">
        <f t="shared" si="38"/>
        <v>6.0728744939271255</v>
      </c>
      <c r="AZ12" s="10">
        <v>1.5</v>
      </c>
      <c r="BA12" s="20">
        <f t="shared" si="39"/>
        <v>6</v>
      </c>
      <c r="BB12" s="10">
        <v>1.4</v>
      </c>
      <c r="BC12" s="20">
        <f t="shared" si="40"/>
        <v>5.7142857142857144</v>
      </c>
      <c r="BD12" s="10">
        <v>1.3</v>
      </c>
      <c r="BE12" s="20">
        <f t="shared" si="41"/>
        <v>5.0980392156862742</v>
      </c>
      <c r="BF12" s="10">
        <v>1.2</v>
      </c>
      <c r="BG12" s="20">
        <f t="shared" si="42"/>
        <v>4.7808764940239037</v>
      </c>
      <c r="BH12" s="10">
        <v>1.1000000000000001</v>
      </c>
      <c r="BI12" s="20">
        <f t="shared" si="43"/>
        <v>4.6218487394957988</v>
      </c>
      <c r="BK12" s="11" t="str">
        <f t="shared" si="0"/>
        <v xml:space="preserve">     Septulum</v>
      </c>
      <c r="BL12" s="12">
        <f t="shared" si="2"/>
        <v>30</v>
      </c>
      <c r="BM12" s="58">
        <f t="shared" si="1"/>
        <v>0.7</v>
      </c>
      <c r="BN12" s="13" t="str">
        <f t="shared" si="3"/>
        <v>–</v>
      </c>
      <c r="BO12" s="59">
        <f t="shared" si="4"/>
        <v>1.7</v>
      </c>
      <c r="BP12" s="60">
        <f t="shared" si="5"/>
        <v>3.2558139534883721</v>
      </c>
      <c r="BQ12" s="14" t="str">
        <f t="shared" si="10"/>
        <v>–</v>
      </c>
      <c r="BR12" s="61">
        <f t="shared" si="6"/>
        <v>6.4638783269961975</v>
      </c>
      <c r="BS12" s="62">
        <f t="shared" si="7"/>
        <v>1.2533333333333332</v>
      </c>
      <c r="BT12" s="63">
        <f t="shared" si="11"/>
        <v>5.0743210229528444</v>
      </c>
      <c r="BU12" s="13">
        <f t="shared" si="8"/>
        <v>0.2713101461469869</v>
      </c>
      <c r="BV12" s="64">
        <f t="shared" si="12"/>
        <v>0.81956009573706412</v>
      </c>
      <c r="BW12" s="13">
        <f t="shared" si="9"/>
        <v>1</v>
      </c>
      <c r="BX12" s="14">
        <f t="shared" si="13"/>
        <v>4.1666666666666661</v>
      </c>
    </row>
    <row r="13" spans="1:76" x14ac:dyDescent="0.3">
      <c r="A13" s="9" t="s">
        <v>16</v>
      </c>
      <c r="B13" s="101">
        <v>8</v>
      </c>
      <c r="C13" s="102">
        <f t="shared" si="14"/>
        <v>33.333333333333329</v>
      </c>
      <c r="D13" s="10">
        <v>8.1999999999999993</v>
      </c>
      <c r="E13" s="20">
        <f t="shared" si="15"/>
        <v>30.943396226415093</v>
      </c>
      <c r="F13" s="10">
        <v>9</v>
      </c>
      <c r="G13" s="20">
        <f t="shared" si="16"/>
        <v>32.846715328467155</v>
      </c>
      <c r="H13" s="10">
        <v>8.1</v>
      </c>
      <c r="I13" s="20">
        <f t="shared" si="17"/>
        <v>31.640624999999993</v>
      </c>
      <c r="J13" s="10">
        <v>8.4</v>
      </c>
      <c r="K13" s="20">
        <f t="shared" si="18"/>
        <v>32.061068702290079</v>
      </c>
      <c r="L13" s="10">
        <v>8.1999999999999993</v>
      </c>
      <c r="M13" s="20">
        <f t="shared" si="19"/>
        <v>31.906614785992215</v>
      </c>
      <c r="N13" s="10">
        <v>8.9</v>
      </c>
      <c r="O13" s="20">
        <f t="shared" si="20"/>
        <v>33.712121212121218</v>
      </c>
      <c r="P13" s="10">
        <v>8.6</v>
      </c>
      <c r="Q13" s="20">
        <f t="shared" si="21"/>
        <v>31.27272727272727</v>
      </c>
      <c r="R13" s="10">
        <v>7.8</v>
      </c>
      <c r="S13" s="20">
        <f t="shared" si="22"/>
        <v>30.952380952380953</v>
      </c>
      <c r="T13" s="10">
        <v>8.6999999999999993</v>
      </c>
      <c r="U13" s="20">
        <f t="shared" si="23"/>
        <v>35.655737704918032</v>
      </c>
      <c r="V13" s="10">
        <v>6.7</v>
      </c>
      <c r="W13" s="20">
        <f t="shared" si="24"/>
        <v>28.75536480686695</v>
      </c>
      <c r="X13" s="10">
        <v>7</v>
      </c>
      <c r="Y13" s="20">
        <f t="shared" si="25"/>
        <v>32.558139534883722</v>
      </c>
      <c r="Z13" s="10">
        <v>7.7</v>
      </c>
      <c r="AA13" s="20">
        <f t="shared" si="26"/>
        <v>31.300813008130078</v>
      </c>
      <c r="AB13" s="10">
        <v>9.6</v>
      </c>
      <c r="AC13" s="20">
        <f t="shared" si="27"/>
        <v>34.909090909090907</v>
      </c>
      <c r="AD13" s="10">
        <v>9.4</v>
      </c>
      <c r="AE13" s="20">
        <f t="shared" si="28"/>
        <v>35.741444866920155</v>
      </c>
      <c r="AF13" s="10">
        <v>8.3000000000000007</v>
      </c>
      <c r="AG13" s="20">
        <f t="shared" si="29"/>
        <v>33.739837398373986</v>
      </c>
      <c r="AH13" s="10">
        <v>7.4</v>
      </c>
      <c r="AI13" s="20">
        <f t="shared" si="30"/>
        <v>32.034632034632033</v>
      </c>
      <c r="AJ13" s="10">
        <v>4.5999999999999996</v>
      </c>
      <c r="AK13" s="20">
        <f t="shared" si="31"/>
        <v>28.930817610062892</v>
      </c>
      <c r="AL13" s="10">
        <v>9.1</v>
      </c>
      <c r="AM13" s="20">
        <f t="shared" si="32"/>
        <v>35.546874999999993</v>
      </c>
      <c r="AN13" s="10">
        <v>8.3000000000000007</v>
      </c>
      <c r="AO13" s="20">
        <f t="shared" si="33"/>
        <v>33.739837398373986</v>
      </c>
      <c r="AP13" s="10">
        <v>8.8000000000000007</v>
      </c>
      <c r="AQ13" s="20">
        <f t="shared" si="34"/>
        <v>37.446808510638299</v>
      </c>
      <c r="AR13" s="10">
        <v>4.8</v>
      </c>
      <c r="AS13" s="20">
        <f t="shared" si="35"/>
        <v>26.373626373626376</v>
      </c>
      <c r="AT13" s="10">
        <v>8.8000000000000007</v>
      </c>
      <c r="AU13" s="20">
        <f t="shared" si="36"/>
        <v>34.920634920634924</v>
      </c>
      <c r="AV13" s="10">
        <v>8.3000000000000007</v>
      </c>
      <c r="AW13" s="20">
        <f t="shared" si="37"/>
        <v>32.936507936507944</v>
      </c>
      <c r="AX13" s="10">
        <v>9</v>
      </c>
      <c r="AY13" s="20">
        <f t="shared" si="38"/>
        <v>36.43724696356275</v>
      </c>
      <c r="AZ13" s="10">
        <v>9.1999999999999993</v>
      </c>
      <c r="BA13" s="20">
        <f t="shared" si="39"/>
        <v>36.799999999999997</v>
      </c>
      <c r="BB13" s="10">
        <v>8.1999999999999993</v>
      </c>
      <c r="BC13" s="20">
        <f t="shared" si="40"/>
        <v>33.469387755102034</v>
      </c>
      <c r="BD13" s="10">
        <v>8.8000000000000007</v>
      </c>
      <c r="BE13" s="20">
        <f t="shared" si="41"/>
        <v>34.509803921568633</v>
      </c>
      <c r="BF13" s="10">
        <v>8.5</v>
      </c>
      <c r="BG13" s="20">
        <f t="shared" si="42"/>
        <v>33.864541832669318</v>
      </c>
      <c r="BH13" s="10">
        <v>8.1</v>
      </c>
      <c r="BI13" s="20">
        <f t="shared" si="43"/>
        <v>34.033613445378144</v>
      </c>
      <c r="BK13" s="11" t="str">
        <f t="shared" si="0"/>
        <v xml:space="preserve">     Macroplacoid row</v>
      </c>
      <c r="BL13" s="12">
        <f t="shared" si="2"/>
        <v>30</v>
      </c>
      <c r="BM13" s="58">
        <f t="shared" si="1"/>
        <v>4.5999999999999996</v>
      </c>
      <c r="BN13" s="13" t="str">
        <f t="shared" si="3"/>
        <v>–</v>
      </c>
      <c r="BO13" s="59">
        <f t="shared" si="4"/>
        <v>9.6</v>
      </c>
      <c r="BP13" s="60">
        <f t="shared" si="5"/>
        <v>26.373626373626376</v>
      </c>
      <c r="BQ13" s="14" t="str">
        <f t="shared" si="10"/>
        <v>–</v>
      </c>
      <c r="BR13" s="61">
        <f t="shared" si="6"/>
        <v>37.446808510638299</v>
      </c>
      <c r="BS13" s="62">
        <f t="shared" si="7"/>
        <v>8.15</v>
      </c>
      <c r="BT13" s="63">
        <f t="shared" si="11"/>
        <v>33.079124824855619</v>
      </c>
      <c r="BU13" s="13">
        <f t="shared" si="8"/>
        <v>1.1428186569874561</v>
      </c>
      <c r="BV13" s="64">
        <f t="shared" si="12"/>
        <v>2.4782834623365178</v>
      </c>
      <c r="BW13" s="13">
        <f t="shared" si="9"/>
        <v>8</v>
      </c>
      <c r="BX13" s="14">
        <f t="shared" si="13"/>
        <v>33.333333333333329</v>
      </c>
    </row>
    <row r="14" spans="1:76" x14ac:dyDescent="0.3">
      <c r="A14" s="21" t="s">
        <v>18</v>
      </c>
      <c r="B14" s="99"/>
      <c r="C14" s="100"/>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74"/>
      <c r="AF14" s="22"/>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74"/>
      <c r="BK14" s="11" t="str">
        <f t="shared" si="0"/>
        <v>Claw 1 lengths</v>
      </c>
      <c r="BL14" s="12"/>
      <c r="BM14" s="58"/>
      <c r="BN14" s="13"/>
      <c r="BO14" s="59"/>
      <c r="BP14" s="60"/>
      <c r="BQ14" s="14"/>
      <c r="BR14" s="61"/>
      <c r="BS14" s="62"/>
      <c r="BT14" s="63"/>
      <c r="BU14" s="13"/>
      <c r="BV14" s="64"/>
      <c r="BW14" s="13"/>
      <c r="BX14" s="14"/>
    </row>
    <row r="15" spans="1:76" x14ac:dyDescent="0.3">
      <c r="A15" s="9" t="s">
        <v>19</v>
      </c>
      <c r="B15" s="101">
        <v>4</v>
      </c>
      <c r="C15" s="102">
        <f t="shared" ref="C15:C20" si="44">IF(AND((B15&gt;0),(B$5&gt;0)),(B15/B$5*100),"")</f>
        <v>16.666666666666664</v>
      </c>
      <c r="D15" s="10">
        <v>3.9</v>
      </c>
      <c r="E15" s="20">
        <f t="shared" ref="E15:E20" si="45">IF(AND((D15&gt;0),(D$5&gt;0)),(D15/D$5*100),"")</f>
        <v>14.716981132075471</v>
      </c>
      <c r="F15" s="10">
        <v>4.3</v>
      </c>
      <c r="G15" s="20">
        <f t="shared" ref="G15:G20" si="46">IF(AND((F15&gt;0),(F$5&gt;0)),(F15/F$5*100),"")</f>
        <v>15.693430656934307</v>
      </c>
      <c r="H15" s="10">
        <v>3.4</v>
      </c>
      <c r="I15" s="20">
        <f t="shared" ref="I15:I20" si="47">IF(AND((H15&gt;0),(H$5&gt;0)),(H15/H$5*100),"")</f>
        <v>13.28125</v>
      </c>
      <c r="J15" s="10">
        <v>4.3</v>
      </c>
      <c r="K15" s="20">
        <f t="shared" ref="K15:K20" si="48">IF(AND((J15&gt;0),(J$5&gt;0)),(J15/J$5*100),"")</f>
        <v>16.412213740458014</v>
      </c>
      <c r="L15" s="10">
        <v>3.9</v>
      </c>
      <c r="M15" s="20">
        <f t="shared" ref="M15:M20" si="49">IF(AND((L15&gt;0),(L$5&gt;0)),(L15/L$5*100),"")</f>
        <v>15.175097276264591</v>
      </c>
      <c r="N15" s="10">
        <v>4.5</v>
      </c>
      <c r="O15" s="20">
        <f t="shared" ref="O15:O20" si="50">IF(AND((N15&gt;0),(N$5&gt;0)),(N15/N$5*100),"")</f>
        <v>17.045454545454547</v>
      </c>
      <c r="P15" s="10">
        <v>4.4000000000000004</v>
      </c>
      <c r="Q15" s="20">
        <f t="shared" ref="Q15:Q20" si="51">IF(AND((P15&gt;0),(P$5&gt;0)),(P15/P$5*100),"")</f>
        <v>16</v>
      </c>
      <c r="R15" s="10">
        <v>4</v>
      </c>
      <c r="S15" s="20">
        <f t="shared" ref="S15:S20" si="52">IF(AND((R15&gt;0),(R$5&gt;0)),(R15/R$5*100),"")</f>
        <v>15.873015873015872</v>
      </c>
      <c r="T15" s="10">
        <v>4.3</v>
      </c>
      <c r="U15" s="20">
        <f t="shared" ref="U15:U20" si="53">IF(AND((T15&gt;0),(T$5&gt;0)),(T15/T$5*100),"")</f>
        <v>17.622950819672131</v>
      </c>
      <c r="V15" s="10">
        <v>4.2</v>
      </c>
      <c r="W15" s="20">
        <f t="shared" ref="W15:W20" si="54">IF(AND((V15&gt;0),(V$5&gt;0)),(V15/V$5*100),"")</f>
        <v>18.025751072961373</v>
      </c>
      <c r="X15" s="10"/>
      <c r="Y15" s="20" t="str">
        <f t="shared" ref="Y15:Y20" si="55">IF(AND((X15&gt;0),(X$5&gt;0)),(X15/X$5*100),"")</f>
        <v/>
      </c>
      <c r="Z15" s="10">
        <v>3.7</v>
      </c>
      <c r="AA15" s="20">
        <f t="shared" ref="AA15:AA20" si="56">IF(AND((Z15&gt;0),(Z$5&gt;0)),(Z15/Z$5*100),"")</f>
        <v>15.040650406504064</v>
      </c>
      <c r="AB15" s="10">
        <v>4.5</v>
      </c>
      <c r="AC15" s="20">
        <f t="shared" ref="AC15:AC20" si="57">IF(AND((AB15&gt;0),(AB$5&gt;0)),(AB15/AB$5*100),"")</f>
        <v>16.363636363636363</v>
      </c>
      <c r="AD15" s="10">
        <v>3.5</v>
      </c>
      <c r="AE15" s="20">
        <f t="shared" ref="AE15:AE20" si="58">IF(AND((AD15&gt;0),(AD$5&gt;0)),(AD15/AD$5*100),"")</f>
        <v>13.307984790874524</v>
      </c>
      <c r="AF15" s="10">
        <v>3.5</v>
      </c>
      <c r="AG15" s="20">
        <f t="shared" ref="AG15:AG20" si="59">IF(AND((AF15&gt;0),(AF$5&gt;0)),(AF15/AF$5*100),"")</f>
        <v>14.227642276422763</v>
      </c>
      <c r="AH15" s="10">
        <v>3.1</v>
      </c>
      <c r="AI15" s="20">
        <f t="shared" ref="AI15:AI20" si="60">IF(AND((AH15&gt;0),(AH$5&gt;0)),(AH15/AH$5*100),"")</f>
        <v>13.419913419913421</v>
      </c>
      <c r="AJ15" s="10">
        <v>2</v>
      </c>
      <c r="AK15" s="20">
        <f t="shared" ref="AK15:AK20" si="61">IF(AND((AJ15&gt;0),(AJ$5&gt;0)),(AJ15/AJ$5*100),"")</f>
        <v>12.578616352201259</v>
      </c>
      <c r="AL15" s="10">
        <v>3.8</v>
      </c>
      <c r="AM15" s="20">
        <f t="shared" ref="AM15:AM20" si="62">IF(AND((AL15&gt;0),(AL$5&gt;0)),(AL15/AL$5*100),"")</f>
        <v>14.843749999999996</v>
      </c>
      <c r="AN15" s="10">
        <v>4.8</v>
      </c>
      <c r="AO15" s="20">
        <f t="shared" ref="AO15:AO20" si="63">IF(AND((AN15&gt;0),(AN$5&gt;0)),(AN15/AN$5*100),"")</f>
        <v>19.512195121951219</v>
      </c>
      <c r="AP15" s="10">
        <v>4.7</v>
      </c>
      <c r="AQ15" s="20">
        <f t="shared" ref="AQ15:AQ20" si="64">IF(AND((AP15&gt;0),(AP$5&gt;0)),(AP15/AP$5*100),"")</f>
        <v>20</v>
      </c>
      <c r="AR15" s="10">
        <v>2.9</v>
      </c>
      <c r="AS15" s="20">
        <f t="shared" ref="AS15:AS20" si="65">IF(AND((AR15&gt;0),(AR$5&gt;0)),(AR15/AR$5*100),"")</f>
        <v>15.934065934065933</v>
      </c>
      <c r="AT15" s="10"/>
      <c r="AU15" s="20" t="str">
        <f t="shared" ref="AU15:AU20" si="66">IF(AND((AT15&gt;0),(AT$5&gt;0)),(AT15/AT$5*100),"")</f>
        <v/>
      </c>
      <c r="AV15" s="10">
        <v>4.5999999999999996</v>
      </c>
      <c r="AW15" s="20">
        <f t="shared" ref="AW15:AW20" si="67">IF(AND((AV15&gt;0),(AV$5&gt;0)),(AV15/AV$5*100),"")</f>
        <v>18.253968253968253</v>
      </c>
      <c r="AX15" s="10">
        <v>4.3</v>
      </c>
      <c r="AY15" s="20">
        <f t="shared" ref="AY15:AY20" si="68">IF(AND((AX15&gt;0),(AX$5&gt;0)),(AX15/AX$5*100),"")</f>
        <v>17.408906882591094</v>
      </c>
      <c r="AZ15" s="10">
        <v>4.5</v>
      </c>
      <c r="BA15" s="20">
        <f t="shared" ref="BA15:BA20" si="69">IF(AND((AZ15&gt;0),(AZ$5&gt;0)),(AZ15/AZ$5*100),"")</f>
        <v>18</v>
      </c>
      <c r="BB15" s="10"/>
      <c r="BC15" s="20" t="str">
        <f t="shared" ref="BC15:BC20" si="70">IF(AND((BB15&gt;0),(BB$5&gt;0)),(BB15/BB$5*100),"")</f>
        <v/>
      </c>
      <c r="BD15" s="10">
        <v>3.8</v>
      </c>
      <c r="BE15" s="20">
        <f t="shared" ref="BE15:BE20" si="71">IF(AND((BD15&gt;0),(BD$5&gt;0)),(BD15/BD$5*100),"")</f>
        <v>14.901960784313726</v>
      </c>
      <c r="BF15" s="10"/>
      <c r="BG15" s="20" t="str">
        <f t="shared" ref="BG15:BG20" si="72">IF(AND((BF15&gt;0),(BF$5&gt;0)),(BF15/BF$5*100),"")</f>
        <v/>
      </c>
      <c r="BH15" s="10">
        <v>4.7</v>
      </c>
      <c r="BI15" s="20">
        <f t="shared" ref="BI15:BI20" si="73">IF(AND((BH15&gt;0),(BH$5&gt;0)),(BH15/BH$5*100),"")</f>
        <v>19.747899159663866</v>
      </c>
      <c r="BK15" s="11" t="str">
        <f t="shared" si="0"/>
        <v xml:space="preserve">     External base</v>
      </c>
      <c r="BL15" s="12">
        <f t="shared" si="2"/>
        <v>26</v>
      </c>
      <c r="BM15" s="58">
        <f t="shared" si="1"/>
        <v>2</v>
      </c>
      <c r="BN15" s="13" t="str">
        <f t="shared" si="3"/>
        <v>–</v>
      </c>
      <c r="BO15" s="59">
        <f t="shared" si="4"/>
        <v>4.8</v>
      </c>
      <c r="BP15" s="60">
        <f t="shared" si="5"/>
        <v>12.578616352201259</v>
      </c>
      <c r="BQ15" s="14" t="str">
        <f t="shared" si="10"/>
        <v>–</v>
      </c>
      <c r="BR15" s="61">
        <f t="shared" si="6"/>
        <v>20</v>
      </c>
      <c r="BS15" s="62">
        <f t="shared" si="7"/>
        <v>3.9846153846153842</v>
      </c>
      <c r="BT15" s="63">
        <f t="shared" si="11"/>
        <v>16.155923135754207</v>
      </c>
      <c r="BU15" s="13">
        <f t="shared" si="8"/>
        <v>0.64354785847973395</v>
      </c>
      <c r="BV15" s="64">
        <f t="shared" si="12"/>
        <v>2.034102027875333</v>
      </c>
      <c r="BW15" s="13">
        <f t="shared" si="9"/>
        <v>4</v>
      </c>
      <c r="BX15" s="14">
        <f t="shared" si="13"/>
        <v>16.666666666666664</v>
      </c>
    </row>
    <row r="16" spans="1:76" x14ac:dyDescent="0.3">
      <c r="A16" s="9" t="s">
        <v>20</v>
      </c>
      <c r="B16" s="101">
        <v>10</v>
      </c>
      <c r="C16" s="102">
        <f t="shared" si="44"/>
        <v>41.666666666666671</v>
      </c>
      <c r="D16" s="10">
        <v>10.3</v>
      </c>
      <c r="E16" s="20">
        <f t="shared" si="45"/>
        <v>38.867924528301891</v>
      </c>
      <c r="F16" s="10"/>
      <c r="G16" s="20" t="str">
        <f t="shared" si="46"/>
        <v/>
      </c>
      <c r="H16" s="10">
        <v>9.5</v>
      </c>
      <c r="I16" s="20">
        <f t="shared" si="47"/>
        <v>37.109375</v>
      </c>
      <c r="J16" s="10">
        <v>9.3000000000000007</v>
      </c>
      <c r="K16" s="20">
        <f t="shared" si="48"/>
        <v>35.496183206106871</v>
      </c>
      <c r="L16" s="10"/>
      <c r="M16" s="20" t="str">
        <f t="shared" si="49"/>
        <v/>
      </c>
      <c r="N16" s="10"/>
      <c r="O16" s="20" t="str">
        <f t="shared" si="50"/>
        <v/>
      </c>
      <c r="P16" s="10">
        <v>10</v>
      </c>
      <c r="Q16" s="20">
        <f t="shared" si="51"/>
        <v>36.363636363636367</v>
      </c>
      <c r="R16" s="10"/>
      <c r="S16" s="20" t="str">
        <f t="shared" si="52"/>
        <v/>
      </c>
      <c r="T16" s="10">
        <v>8.6</v>
      </c>
      <c r="U16" s="20">
        <f t="shared" si="53"/>
        <v>35.245901639344261</v>
      </c>
      <c r="V16" s="10"/>
      <c r="W16" s="20" t="str">
        <f t="shared" si="54"/>
        <v/>
      </c>
      <c r="X16" s="10"/>
      <c r="Y16" s="20" t="str">
        <f t="shared" si="55"/>
        <v/>
      </c>
      <c r="Z16" s="10">
        <v>9.1</v>
      </c>
      <c r="AA16" s="20">
        <f t="shared" si="56"/>
        <v>36.99186991869918</v>
      </c>
      <c r="AB16" s="10">
        <v>10.199999999999999</v>
      </c>
      <c r="AC16" s="20">
        <f t="shared" si="57"/>
        <v>37.090909090909093</v>
      </c>
      <c r="AD16" s="10">
        <v>10</v>
      </c>
      <c r="AE16" s="20">
        <f t="shared" si="58"/>
        <v>38.022813688212928</v>
      </c>
      <c r="AF16" s="10">
        <v>10.199999999999999</v>
      </c>
      <c r="AG16" s="20">
        <f t="shared" si="59"/>
        <v>41.463414634146332</v>
      </c>
      <c r="AH16" s="10">
        <v>8.9</v>
      </c>
      <c r="AI16" s="20">
        <f t="shared" si="60"/>
        <v>38.528138528138527</v>
      </c>
      <c r="AJ16" s="10"/>
      <c r="AK16" s="20" t="str">
        <f t="shared" si="61"/>
        <v/>
      </c>
      <c r="AL16" s="10">
        <v>10.4</v>
      </c>
      <c r="AM16" s="20">
        <f t="shared" si="62"/>
        <v>40.625</v>
      </c>
      <c r="AN16" s="10"/>
      <c r="AO16" s="20" t="str">
        <f t="shared" si="63"/>
        <v/>
      </c>
      <c r="AP16" s="10">
        <v>8.6</v>
      </c>
      <c r="AQ16" s="20">
        <f t="shared" si="64"/>
        <v>36.595744680851062</v>
      </c>
      <c r="AR16" s="10"/>
      <c r="AS16" s="20" t="str">
        <f t="shared" si="65"/>
        <v/>
      </c>
      <c r="AT16" s="10"/>
      <c r="AU16" s="20" t="str">
        <f t="shared" si="66"/>
        <v/>
      </c>
      <c r="AV16" s="10">
        <v>11.3</v>
      </c>
      <c r="AW16" s="20">
        <f t="shared" si="67"/>
        <v>44.841269841269842</v>
      </c>
      <c r="AX16" s="10">
        <v>11.7</v>
      </c>
      <c r="AY16" s="20">
        <f t="shared" si="68"/>
        <v>47.368421052631575</v>
      </c>
      <c r="AZ16" s="10">
        <v>9</v>
      </c>
      <c r="BA16" s="20">
        <f t="shared" si="69"/>
        <v>36</v>
      </c>
      <c r="BB16" s="10"/>
      <c r="BC16" s="20" t="str">
        <f t="shared" si="70"/>
        <v/>
      </c>
      <c r="BD16" s="10"/>
      <c r="BE16" s="20" t="str">
        <f t="shared" si="71"/>
        <v/>
      </c>
      <c r="BF16" s="10"/>
      <c r="BG16" s="20" t="str">
        <f t="shared" si="72"/>
        <v/>
      </c>
      <c r="BH16" s="10">
        <v>8.3000000000000007</v>
      </c>
      <c r="BI16" s="20">
        <f t="shared" si="73"/>
        <v>34.873949579831937</v>
      </c>
      <c r="BK16" s="11" t="str">
        <f t="shared" si="0"/>
        <v xml:space="preserve">     External primary branch</v>
      </c>
      <c r="BL16" s="12">
        <f t="shared" si="2"/>
        <v>17</v>
      </c>
      <c r="BM16" s="58">
        <f t="shared" si="1"/>
        <v>8.3000000000000007</v>
      </c>
      <c r="BN16" s="13" t="str">
        <f t="shared" si="3"/>
        <v>–</v>
      </c>
      <c r="BO16" s="59">
        <f t="shared" si="4"/>
        <v>11.7</v>
      </c>
      <c r="BP16" s="60">
        <f t="shared" si="5"/>
        <v>34.873949579831937</v>
      </c>
      <c r="BQ16" s="14" t="str">
        <f t="shared" si="10"/>
        <v>–</v>
      </c>
      <c r="BR16" s="61">
        <f t="shared" si="6"/>
        <v>47.368421052631575</v>
      </c>
      <c r="BS16" s="62">
        <f t="shared" si="7"/>
        <v>9.7294117647058833</v>
      </c>
      <c r="BT16" s="63">
        <f t="shared" si="11"/>
        <v>38.655954024632145</v>
      </c>
      <c r="BU16" s="13">
        <f t="shared" si="8"/>
        <v>0.94324221828379862</v>
      </c>
      <c r="BV16" s="64">
        <f t="shared" si="12"/>
        <v>3.4958064655999626</v>
      </c>
      <c r="BW16" s="13">
        <f t="shared" si="9"/>
        <v>10</v>
      </c>
      <c r="BX16" s="14">
        <f t="shared" si="13"/>
        <v>41.666666666666671</v>
      </c>
    </row>
    <row r="17" spans="1:76" x14ac:dyDescent="0.3">
      <c r="A17" s="9" t="s">
        <v>21</v>
      </c>
      <c r="B17" s="101">
        <v>7.4</v>
      </c>
      <c r="C17" s="102">
        <f t="shared" si="44"/>
        <v>30.833333333333336</v>
      </c>
      <c r="D17" s="10">
        <v>7.6</v>
      </c>
      <c r="E17" s="20">
        <f t="shared" si="45"/>
        <v>28.679245283018869</v>
      </c>
      <c r="F17" s="10">
        <v>7.6</v>
      </c>
      <c r="G17" s="20">
        <f t="shared" si="46"/>
        <v>27.737226277372262</v>
      </c>
      <c r="H17" s="10"/>
      <c r="I17" s="20" t="str">
        <f t="shared" si="47"/>
        <v/>
      </c>
      <c r="J17" s="10">
        <v>7.6</v>
      </c>
      <c r="K17" s="20">
        <f t="shared" si="48"/>
        <v>29.007633587786259</v>
      </c>
      <c r="L17" s="10">
        <v>7.6</v>
      </c>
      <c r="M17" s="20">
        <f t="shared" si="49"/>
        <v>29.571984435797667</v>
      </c>
      <c r="N17" s="10">
        <v>7.9</v>
      </c>
      <c r="O17" s="20">
        <f t="shared" si="50"/>
        <v>29.924242424242426</v>
      </c>
      <c r="P17" s="10">
        <v>7.7</v>
      </c>
      <c r="Q17" s="20">
        <f t="shared" si="51"/>
        <v>28.000000000000004</v>
      </c>
      <c r="R17" s="10">
        <v>6.8</v>
      </c>
      <c r="S17" s="20">
        <f t="shared" si="52"/>
        <v>26.984126984126984</v>
      </c>
      <c r="T17" s="10">
        <v>6.4</v>
      </c>
      <c r="U17" s="20">
        <f t="shared" si="53"/>
        <v>26.229508196721312</v>
      </c>
      <c r="V17" s="10">
        <v>6.3</v>
      </c>
      <c r="W17" s="20">
        <f t="shared" si="54"/>
        <v>27.038626609442058</v>
      </c>
      <c r="X17" s="10"/>
      <c r="Y17" s="20" t="str">
        <f t="shared" si="55"/>
        <v/>
      </c>
      <c r="Z17" s="10">
        <v>6.3</v>
      </c>
      <c r="AA17" s="20">
        <f t="shared" si="56"/>
        <v>25.609756097560975</v>
      </c>
      <c r="AB17" s="10">
        <v>7.4</v>
      </c>
      <c r="AC17" s="20">
        <f t="shared" si="57"/>
        <v>26.90909090909091</v>
      </c>
      <c r="AD17" s="10">
        <v>7.4</v>
      </c>
      <c r="AE17" s="20">
        <f t="shared" si="58"/>
        <v>28.13688212927757</v>
      </c>
      <c r="AF17" s="10">
        <v>7.7</v>
      </c>
      <c r="AG17" s="20">
        <f t="shared" si="59"/>
        <v>31.300813008130078</v>
      </c>
      <c r="AH17" s="10">
        <v>6.4</v>
      </c>
      <c r="AI17" s="20">
        <f t="shared" si="60"/>
        <v>27.705627705627705</v>
      </c>
      <c r="AJ17" s="10"/>
      <c r="AK17" s="20" t="str">
        <f t="shared" si="61"/>
        <v/>
      </c>
      <c r="AL17" s="10">
        <v>7.3</v>
      </c>
      <c r="AM17" s="20">
        <f t="shared" si="62"/>
        <v>28.515625</v>
      </c>
      <c r="AN17" s="10">
        <v>7.1</v>
      </c>
      <c r="AO17" s="20">
        <f t="shared" si="63"/>
        <v>28.861788617886177</v>
      </c>
      <c r="AP17" s="10">
        <v>7.6</v>
      </c>
      <c r="AQ17" s="20">
        <f t="shared" si="64"/>
        <v>32.340425531914889</v>
      </c>
      <c r="AR17" s="10"/>
      <c r="AS17" s="20" t="str">
        <f t="shared" si="65"/>
        <v/>
      </c>
      <c r="AT17" s="10"/>
      <c r="AU17" s="20" t="str">
        <f t="shared" si="66"/>
        <v/>
      </c>
      <c r="AV17" s="10">
        <v>6.7</v>
      </c>
      <c r="AW17" s="20">
        <f t="shared" si="67"/>
        <v>26.587301587301589</v>
      </c>
      <c r="AX17" s="10">
        <v>7.9</v>
      </c>
      <c r="AY17" s="20">
        <f t="shared" si="68"/>
        <v>31.983805668016196</v>
      </c>
      <c r="AZ17" s="10">
        <v>6.6</v>
      </c>
      <c r="BA17" s="20">
        <f t="shared" si="69"/>
        <v>26.400000000000002</v>
      </c>
      <c r="BB17" s="10"/>
      <c r="BC17" s="20" t="str">
        <f t="shared" si="70"/>
        <v/>
      </c>
      <c r="BD17" s="10">
        <v>6.3</v>
      </c>
      <c r="BE17" s="20">
        <f t="shared" si="71"/>
        <v>24.705882352941174</v>
      </c>
      <c r="BF17" s="10"/>
      <c r="BG17" s="20" t="str">
        <f t="shared" si="72"/>
        <v/>
      </c>
      <c r="BH17" s="10">
        <v>6.5</v>
      </c>
      <c r="BI17" s="20">
        <f t="shared" si="73"/>
        <v>27.310924369747898</v>
      </c>
      <c r="BK17" s="11" t="str">
        <f t="shared" si="0"/>
        <v xml:space="preserve">     External secondary branch</v>
      </c>
      <c r="BL17" s="12">
        <f t="shared" si="2"/>
        <v>23</v>
      </c>
      <c r="BM17" s="58">
        <f t="shared" si="1"/>
        <v>6.3</v>
      </c>
      <c r="BN17" s="13" t="str">
        <f t="shared" si="3"/>
        <v>–</v>
      </c>
      <c r="BO17" s="59">
        <f t="shared" si="4"/>
        <v>7.9</v>
      </c>
      <c r="BP17" s="60">
        <f t="shared" si="5"/>
        <v>24.705882352941174</v>
      </c>
      <c r="BQ17" s="14" t="str">
        <f t="shared" si="10"/>
        <v>–</v>
      </c>
      <c r="BR17" s="61">
        <f t="shared" si="6"/>
        <v>32.340425531914889</v>
      </c>
      <c r="BS17" s="62">
        <f t="shared" si="7"/>
        <v>7.1347826086956534</v>
      </c>
      <c r="BT17" s="63">
        <f t="shared" si="11"/>
        <v>28.277123917797237</v>
      </c>
      <c r="BU17" s="13">
        <f t="shared" si="8"/>
        <v>0.5757277573583589</v>
      </c>
      <c r="BV17" s="64">
        <f t="shared" si="12"/>
        <v>2.0065383259296339</v>
      </c>
      <c r="BW17" s="13">
        <f t="shared" si="9"/>
        <v>7.4</v>
      </c>
      <c r="BX17" s="14">
        <f t="shared" si="13"/>
        <v>30.833333333333336</v>
      </c>
    </row>
    <row r="18" spans="1:76" x14ac:dyDescent="0.3">
      <c r="A18" s="9" t="s">
        <v>22</v>
      </c>
      <c r="B18" s="101">
        <v>3.6</v>
      </c>
      <c r="C18" s="102">
        <f t="shared" si="44"/>
        <v>15</v>
      </c>
      <c r="D18" s="10">
        <v>3.4</v>
      </c>
      <c r="E18" s="20">
        <f t="shared" si="45"/>
        <v>12.830188679245284</v>
      </c>
      <c r="F18" s="10">
        <v>3.9</v>
      </c>
      <c r="G18" s="20">
        <f t="shared" si="46"/>
        <v>14.233576642335766</v>
      </c>
      <c r="H18" s="10">
        <v>3.4</v>
      </c>
      <c r="I18" s="20">
        <f t="shared" si="47"/>
        <v>13.28125</v>
      </c>
      <c r="J18" s="10">
        <v>4.2</v>
      </c>
      <c r="K18" s="20">
        <f t="shared" si="48"/>
        <v>16.03053435114504</v>
      </c>
      <c r="L18" s="10">
        <v>4</v>
      </c>
      <c r="M18" s="20">
        <f t="shared" si="49"/>
        <v>15.56420233463035</v>
      </c>
      <c r="N18" s="10">
        <v>4.0999999999999996</v>
      </c>
      <c r="O18" s="20">
        <f t="shared" si="50"/>
        <v>15.530303030303031</v>
      </c>
      <c r="P18" s="10">
        <v>3.6</v>
      </c>
      <c r="Q18" s="20">
        <f t="shared" si="51"/>
        <v>13.090909090909092</v>
      </c>
      <c r="R18" s="10">
        <v>3.8</v>
      </c>
      <c r="S18" s="20">
        <f t="shared" si="52"/>
        <v>15.079365079365079</v>
      </c>
      <c r="T18" s="10">
        <v>3.6</v>
      </c>
      <c r="U18" s="20">
        <f t="shared" si="53"/>
        <v>14.754098360655741</v>
      </c>
      <c r="V18" s="10">
        <v>2.7</v>
      </c>
      <c r="W18" s="20">
        <f t="shared" si="54"/>
        <v>11.587982832618026</v>
      </c>
      <c r="X18" s="10"/>
      <c r="Y18" s="20" t="str">
        <f t="shared" si="55"/>
        <v/>
      </c>
      <c r="Z18" s="10">
        <v>3.1</v>
      </c>
      <c r="AA18" s="20">
        <f t="shared" si="56"/>
        <v>12.601626016260163</v>
      </c>
      <c r="AB18" s="10">
        <v>4.2</v>
      </c>
      <c r="AC18" s="20">
        <f t="shared" si="57"/>
        <v>15.272727272727273</v>
      </c>
      <c r="AD18" s="10">
        <v>3.4</v>
      </c>
      <c r="AE18" s="20">
        <f t="shared" si="58"/>
        <v>12.927756653992395</v>
      </c>
      <c r="AF18" s="10">
        <v>3.1</v>
      </c>
      <c r="AG18" s="20">
        <f t="shared" si="59"/>
        <v>12.601626016260163</v>
      </c>
      <c r="AH18" s="10">
        <v>3.2</v>
      </c>
      <c r="AI18" s="20">
        <f t="shared" si="60"/>
        <v>13.852813852813853</v>
      </c>
      <c r="AJ18" s="10">
        <v>1.2</v>
      </c>
      <c r="AK18" s="20">
        <f t="shared" si="61"/>
        <v>7.5471698113207548</v>
      </c>
      <c r="AL18" s="10">
        <v>4</v>
      </c>
      <c r="AM18" s="20">
        <f t="shared" si="62"/>
        <v>15.625</v>
      </c>
      <c r="AN18" s="10">
        <v>4.0999999999999996</v>
      </c>
      <c r="AO18" s="20">
        <f t="shared" si="63"/>
        <v>16.666666666666664</v>
      </c>
      <c r="AP18" s="10"/>
      <c r="AQ18" s="20" t="str">
        <f t="shared" si="64"/>
        <v/>
      </c>
      <c r="AR18" s="10">
        <v>2.7</v>
      </c>
      <c r="AS18" s="20">
        <f t="shared" si="65"/>
        <v>14.835164835164838</v>
      </c>
      <c r="AT18" s="10">
        <v>3.3</v>
      </c>
      <c r="AU18" s="20">
        <f t="shared" si="66"/>
        <v>13.095238095238097</v>
      </c>
      <c r="AV18" s="10">
        <v>4.2</v>
      </c>
      <c r="AW18" s="20">
        <f t="shared" si="67"/>
        <v>16.666666666666668</v>
      </c>
      <c r="AX18" s="10">
        <v>4.5</v>
      </c>
      <c r="AY18" s="20">
        <f t="shared" si="68"/>
        <v>18.218623481781375</v>
      </c>
      <c r="AZ18" s="10">
        <v>3.7</v>
      </c>
      <c r="BA18" s="20">
        <f t="shared" si="69"/>
        <v>14.800000000000002</v>
      </c>
      <c r="BB18" s="10">
        <v>4</v>
      </c>
      <c r="BC18" s="20">
        <f t="shared" si="70"/>
        <v>16.326530612244898</v>
      </c>
      <c r="BD18" s="10">
        <v>3.5</v>
      </c>
      <c r="BE18" s="20">
        <f t="shared" si="71"/>
        <v>13.725490196078432</v>
      </c>
      <c r="BF18" s="10">
        <v>3.4</v>
      </c>
      <c r="BG18" s="20">
        <f t="shared" si="72"/>
        <v>13.545816733067728</v>
      </c>
      <c r="BH18" s="10">
        <v>3.5</v>
      </c>
      <c r="BI18" s="20">
        <f t="shared" si="73"/>
        <v>14.705882352941178</v>
      </c>
      <c r="BK18" s="11" t="str">
        <f t="shared" si="0"/>
        <v xml:space="preserve">     Internal base</v>
      </c>
      <c r="BL18" s="12">
        <f t="shared" si="2"/>
        <v>28</v>
      </c>
      <c r="BM18" s="58">
        <f t="shared" si="1"/>
        <v>1.2</v>
      </c>
      <c r="BN18" s="13" t="str">
        <f t="shared" si="3"/>
        <v>–</v>
      </c>
      <c r="BO18" s="59">
        <f t="shared" si="4"/>
        <v>4.5</v>
      </c>
      <c r="BP18" s="60">
        <f t="shared" si="5"/>
        <v>7.5471698113207548</v>
      </c>
      <c r="BQ18" s="14" t="str">
        <f t="shared" si="10"/>
        <v>–</v>
      </c>
      <c r="BR18" s="61">
        <f t="shared" si="6"/>
        <v>18.218623481781375</v>
      </c>
      <c r="BS18" s="62">
        <f t="shared" si="7"/>
        <v>3.5500000000000007</v>
      </c>
      <c r="BT18" s="63">
        <f t="shared" si="11"/>
        <v>14.285614630872567</v>
      </c>
      <c r="BU18" s="13">
        <f t="shared" si="8"/>
        <v>0.64549722436789791</v>
      </c>
      <c r="BV18" s="64">
        <f t="shared" si="12"/>
        <v>2.0119512382046816</v>
      </c>
      <c r="BW18" s="13">
        <f t="shared" si="9"/>
        <v>3.6</v>
      </c>
      <c r="BX18" s="14">
        <f t="shared" si="13"/>
        <v>15</v>
      </c>
    </row>
    <row r="19" spans="1:76" x14ac:dyDescent="0.3">
      <c r="A19" s="9" t="s">
        <v>23</v>
      </c>
      <c r="B19" s="101">
        <v>7.3</v>
      </c>
      <c r="C19" s="102">
        <f t="shared" si="44"/>
        <v>30.416666666666664</v>
      </c>
      <c r="D19" s="10">
        <v>6.7</v>
      </c>
      <c r="E19" s="20">
        <f t="shared" si="45"/>
        <v>25.283018867924529</v>
      </c>
      <c r="F19" s="10">
        <v>7.4</v>
      </c>
      <c r="G19" s="20">
        <f t="shared" si="46"/>
        <v>27.007299270072991</v>
      </c>
      <c r="H19" s="10">
        <v>6.3</v>
      </c>
      <c r="I19" s="20">
        <f t="shared" si="47"/>
        <v>24.609374999999996</v>
      </c>
      <c r="J19" s="10"/>
      <c r="K19" s="20" t="str">
        <f t="shared" si="48"/>
        <v/>
      </c>
      <c r="L19" s="10">
        <v>7.3</v>
      </c>
      <c r="M19" s="20">
        <f t="shared" si="49"/>
        <v>28.404669260700388</v>
      </c>
      <c r="N19" s="10">
        <v>6.4</v>
      </c>
      <c r="O19" s="20">
        <f t="shared" si="50"/>
        <v>24.242424242424246</v>
      </c>
      <c r="P19" s="10">
        <v>7.6</v>
      </c>
      <c r="Q19" s="20">
        <f t="shared" si="51"/>
        <v>27.636363636363637</v>
      </c>
      <c r="R19" s="10">
        <v>6.4</v>
      </c>
      <c r="S19" s="20">
        <f t="shared" si="52"/>
        <v>25.396825396825403</v>
      </c>
      <c r="T19" s="10"/>
      <c r="U19" s="20" t="str">
        <f t="shared" si="53"/>
        <v/>
      </c>
      <c r="V19" s="10"/>
      <c r="W19" s="20" t="str">
        <f t="shared" si="54"/>
        <v/>
      </c>
      <c r="X19" s="10"/>
      <c r="Y19" s="20" t="str">
        <f t="shared" si="55"/>
        <v/>
      </c>
      <c r="Z19" s="10"/>
      <c r="AA19" s="20" t="str">
        <f t="shared" si="56"/>
        <v/>
      </c>
      <c r="AB19" s="10">
        <v>6.6</v>
      </c>
      <c r="AC19" s="20">
        <f t="shared" si="57"/>
        <v>24</v>
      </c>
      <c r="AD19" s="10"/>
      <c r="AE19" s="20" t="str">
        <f t="shared" si="58"/>
        <v/>
      </c>
      <c r="AF19" s="10">
        <v>6.4</v>
      </c>
      <c r="AG19" s="20">
        <f t="shared" si="59"/>
        <v>26.016260162601622</v>
      </c>
      <c r="AH19" s="10"/>
      <c r="AI19" s="20" t="str">
        <f t="shared" si="60"/>
        <v/>
      </c>
      <c r="AJ19" s="10"/>
      <c r="AK19" s="20" t="str">
        <f t="shared" si="61"/>
        <v/>
      </c>
      <c r="AL19" s="10"/>
      <c r="AM19" s="20" t="str">
        <f t="shared" si="62"/>
        <v/>
      </c>
      <c r="AN19" s="10"/>
      <c r="AO19" s="20" t="str">
        <f t="shared" si="63"/>
        <v/>
      </c>
      <c r="AP19" s="10"/>
      <c r="AQ19" s="20" t="str">
        <f t="shared" si="64"/>
        <v/>
      </c>
      <c r="AR19" s="10">
        <v>5.2</v>
      </c>
      <c r="AS19" s="20">
        <f t="shared" si="65"/>
        <v>28.571428571428577</v>
      </c>
      <c r="AT19" s="10"/>
      <c r="AU19" s="20" t="str">
        <f t="shared" si="66"/>
        <v/>
      </c>
      <c r="AV19" s="10">
        <v>7.6</v>
      </c>
      <c r="AW19" s="20">
        <f t="shared" si="67"/>
        <v>30.158730158730158</v>
      </c>
      <c r="AX19" s="10"/>
      <c r="AY19" s="20" t="str">
        <f t="shared" si="68"/>
        <v/>
      </c>
      <c r="AZ19" s="10">
        <v>7.7</v>
      </c>
      <c r="BA19" s="20">
        <f t="shared" si="69"/>
        <v>30.8</v>
      </c>
      <c r="BB19" s="10"/>
      <c r="BC19" s="20" t="str">
        <f t="shared" si="70"/>
        <v/>
      </c>
      <c r="BD19" s="10"/>
      <c r="BE19" s="20" t="str">
        <f t="shared" si="71"/>
        <v/>
      </c>
      <c r="BF19" s="10"/>
      <c r="BG19" s="20" t="str">
        <f t="shared" si="72"/>
        <v/>
      </c>
      <c r="BH19" s="10">
        <v>6.3</v>
      </c>
      <c r="BI19" s="20">
        <f t="shared" si="73"/>
        <v>26.47058823529412</v>
      </c>
      <c r="BK19" s="11" t="str">
        <f t="shared" si="0"/>
        <v xml:space="preserve">     Internal primary branch</v>
      </c>
      <c r="BL19" s="12">
        <f t="shared" si="2"/>
        <v>14</v>
      </c>
      <c r="BM19" s="58">
        <f t="shared" si="1"/>
        <v>5.2</v>
      </c>
      <c r="BN19" s="13" t="str">
        <f t="shared" si="3"/>
        <v>–</v>
      </c>
      <c r="BO19" s="59">
        <f t="shared" si="4"/>
        <v>7.7</v>
      </c>
      <c r="BP19" s="60">
        <f t="shared" si="5"/>
        <v>24</v>
      </c>
      <c r="BQ19" s="14" t="str">
        <f t="shared" si="10"/>
        <v>–</v>
      </c>
      <c r="BR19" s="61">
        <f t="shared" si="6"/>
        <v>30.8</v>
      </c>
      <c r="BS19" s="62">
        <f t="shared" si="7"/>
        <v>6.8</v>
      </c>
      <c r="BT19" s="63">
        <f t="shared" si="11"/>
        <v>27.072403533502314</v>
      </c>
      <c r="BU19" s="13">
        <f t="shared" si="8"/>
        <v>0.70927915736818958</v>
      </c>
      <c r="BV19" s="64">
        <f t="shared" si="12"/>
        <v>2.3196620579040479</v>
      </c>
      <c r="BW19" s="13">
        <f t="shared" si="9"/>
        <v>7.3</v>
      </c>
      <c r="BX19" s="14">
        <f t="shared" si="13"/>
        <v>30.416666666666664</v>
      </c>
    </row>
    <row r="20" spans="1:76" x14ac:dyDescent="0.3">
      <c r="A20" s="9" t="s">
        <v>24</v>
      </c>
      <c r="B20" s="101">
        <v>4.9000000000000004</v>
      </c>
      <c r="C20" s="102">
        <f t="shared" si="44"/>
        <v>20.416666666666668</v>
      </c>
      <c r="D20" s="10">
        <v>5</v>
      </c>
      <c r="E20" s="20">
        <f t="shared" si="45"/>
        <v>18.867924528301888</v>
      </c>
      <c r="F20" s="10">
        <v>5.9</v>
      </c>
      <c r="G20" s="20">
        <f t="shared" si="46"/>
        <v>21.532846715328468</v>
      </c>
      <c r="H20" s="10"/>
      <c r="I20" s="20" t="str">
        <f t="shared" si="47"/>
        <v/>
      </c>
      <c r="J20" s="10"/>
      <c r="K20" s="20" t="str">
        <f t="shared" si="48"/>
        <v/>
      </c>
      <c r="L20" s="10">
        <v>5</v>
      </c>
      <c r="M20" s="20">
        <f t="shared" si="49"/>
        <v>19.45525291828794</v>
      </c>
      <c r="N20" s="10"/>
      <c r="O20" s="20" t="str">
        <f t="shared" si="50"/>
        <v/>
      </c>
      <c r="P20" s="10">
        <v>5.3</v>
      </c>
      <c r="Q20" s="20">
        <f t="shared" si="51"/>
        <v>19.272727272727273</v>
      </c>
      <c r="R20" s="10">
        <v>5</v>
      </c>
      <c r="S20" s="20">
        <f t="shared" si="52"/>
        <v>19.841269841269842</v>
      </c>
      <c r="T20" s="10">
        <v>5</v>
      </c>
      <c r="U20" s="20">
        <f t="shared" si="53"/>
        <v>20.491803278688526</v>
      </c>
      <c r="V20" s="10"/>
      <c r="W20" s="20" t="str">
        <f t="shared" si="54"/>
        <v/>
      </c>
      <c r="X20" s="10"/>
      <c r="Y20" s="20" t="str">
        <f t="shared" si="55"/>
        <v/>
      </c>
      <c r="Z20" s="10"/>
      <c r="AA20" s="20" t="str">
        <f t="shared" si="56"/>
        <v/>
      </c>
      <c r="AB20" s="10"/>
      <c r="AC20" s="20" t="str">
        <f t="shared" si="57"/>
        <v/>
      </c>
      <c r="AD20" s="10"/>
      <c r="AE20" s="20" t="str">
        <f t="shared" si="58"/>
        <v/>
      </c>
      <c r="AF20" s="10">
        <v>4.7</v>
      </c>
      <c r="AG20" s="20">
        <f t="shared" si="59"/>
        <v>19.105691056910569</v>
      </c>
      <c r="AH20" s="10"/>
      <c r="AI20" s="20" t="str">
        <f t="shared" si="60"/>
        <v/>
      </c>
      <c r="AJ20" s="10"/>
      <c r="AK20" s="20" t="str">
        <f t="shared" si="61"/>
        <v/>
      </c>
      <c r="AL20" s="10"/>
      <c r="AM20" s="20" t="str">
        <f t="shared" si="62"/>
        <v/>
      </c>
      <c r="AN20" s="10"/>
      <c r="AO20" s="20" t="str">
        <f t="shared" si="63"/>
        <v/>
      </c>
      <c r="AP20" s="10"/>
      <c r="AQ20" s="20" t="str">
        <f t="shared" si="64"/>
        <v/>
      </c>
      <c r="AR20" s="10">
        <v>3</v>
      </c>
      <c r="AS20" s="20">
        <f t="shared" si="65"/>
        <v>16.483516483516482</v>
      </c>
      <c r="AT20" s="10"/>
      <c r="AU20" s="20" t="str">
        <f t="shared" si="66"/>
        <v/>
      </c>
      <c r="AV20" s="10">
        <v>4.8</v>
      </c>
      <c r="AW20" s="20">
        <f t="shared" si="67"/>
        <v>19.047619047619047</v>
      </c>
      <c r="AX20" s="10">
        <v>5.2</v>
      </c>
      <c r="AY20" s="20">
        <f t="shared" si="68"/>
        <v>21.05263157894737</v>
      </c>
      <c r="AZ20" s="10">
        <v>5</v>
      </c>
      <c r="BA20" s="20">
        <f t="shared" si="69"/>
        <v>20</v>
      </c>
      <c r="BB20" s="10">
        <v>5.6</v>
      </c>
      <c r="BC20" s="20">
        <f t="shared" si="70"/>
        <v>22.857142857142858</v>
      </c>
      <c r="BD20" s="10"/>
      <c r="BE20" s="20" t="str">
        <f t="shared" si="71"/>
        <v/>
      </c>
      <c r="BF20" s="10"/>
      <c r="BG20" s="20" t="str">
        <f t="shared" si="72"/>
        <v/>
      </c>
      <c r="BH20" s="10">
        <v>5.3</v>
      </c>
      <c r="BI20" s="20">
        <f t="shared" si="73"/>
        <v>22.268907563025209</v>
      </c>
      <c r="BK20" s="11" t="str">
        <f t="shared" si="0"/>
        <v xml:space="preserve">     Internal secondary branch</v>
      </c>
      <c r="BL20" s="12">
        <f t="shared" si="2"/>
        <v>14</v>
      </c>
      <c r="BM20" s="58">
        <f t="shared" si="1"/>
        <v>3</v>
      </c>
      <c r="BN20" s="13" t="str">
        <f t="shared" si="3"/>
        <v>–</v>
      </c>
      <c r="BO20" s="59">
        <f t="shared" si="4"/>
        <v>5.9</v>
      </c>
      <c r="BP20" s="60">
        <f t="shared" si="5"/>
        <v>16.483516483516482</v>
      </c>
      <c r="BQ20" s="14" t="str">
        <f t="shared" si="10"/>
        <v>–</v>
      </c>
      <c r="BR20" s="61">
        <f t="shared" si="6"/>
        <v>22.857142857142858</v>
      </c>
      <c r="BS20" s="62">
        <f t="shared" si="7"/>
        <v>4.9785714285714286</v>
      </c>
      <c r="BT20" s="63">
        <f t="shared" si="11"/>
        <v>20.04957141488801</v>
      </c>
      <c r="BU20" s="13">
        <f t="shared" si="8"/>
        <v>0.65183595320456889</v>
      </c>
      <c r="BV20" s="64">
        <f t="shared" si="12"/>
        <v>1.6017989304960425</v>
      </c>
      <c r="BW20" s="13">
        <f t="shared" si="9"/>
        <v>4.9000000000000004</v>
      </c>
      <c r="BX20" s="14">
        <f t="shared" si="13"/>
        <v>20.416666666666668</v>
      </c>
    </row>
    <row r="21" spans="1:76" x14ac:dyDescent="0.3">
      <c r="A21" s="21" t="s">
        <v>25</v>
      </c>
      <c r="B21" s="99"/>
      <c r="C21" s="100"/>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74"/>
      <c r="AF21" s="22"/>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74"/>
      <c r="BK21" s="11" t="str">
        <f t="shared" si="0"/>
        <v>Claw 2 lengths</v>
      </c>
      <c r="BL21" s="12"/>
      <c r="BM21" s="58"/>
      <c r="BN21" s="13"/>
      <c r="BO21" s="59"/>
      <c r="BP21" s="60"/>
      <c r="BQ21" s="14"/>
      <c r="BR21" s="61"/>
      <c r="BS21" s="62"/>
      <c r="BT21" s="63"/>
      <c r="BU21" s="13"/>
      <c r="BV21" s="64"/>
      <c r="BW21" s="13"/>
      <c r="BX21" s="14"/>
    </row>
    <row r="22" spans="1:76" x14ac:dyDescent="0.3">
      <c r="A22" s="9" t="s">
        <v>19</v>
      </c>
      <c r="B22" s="101">
        <v>4.5</v>
      </c>
      <c r="C22" s="102">
        <f t="shared" ref="C22:C27" si="74">IF(AND((B22&gt;0),(B$5&gt;0)),(B22/B$5*100),"")</f>
        <v>18.75</v>
      </c>
      <c r="D22" s="10">
        <v>4.3</v>
      </c>
      <c r="E22" s="20">
        <f t="shared" ref="E22:E27" si="75">IF(AND((D22&gt;0),(D$5&gt;0)),(D22/D$5*100),"")</f>
        <v>16.226415094339622</v>
      </c>
      <c r="F22" s="10">
        <v>5.3</v>
      </c>
      <c r="G22" s="20">
        <f t="shared" ref="G22:G27" si="76">IF(AND((F22&gt;0),(F$5&gt;0)),(F22/F$5*100),"")</f>
        <v>19.34306569343066</v>
      </c>
      <c r="H22" s="10">
        <v>3.6</v>
      </c>
      <c r="I22" s="20">
        <f t="shared" ref="I22:I27" si="77">IF(AND((H22&gt;0),(H$5&gt;0)),(H22/H$5*100),"")</f>
        <v>14.0625</v>
      </c>
      <c r="J22" s="10">
        <v>4.8</v>
      </c>
      <c r="K22" s="20">
        <f t="shared" ref="K22:K27" si="78">IF(AND((J22&gt;0),(J$5&gt;0)),(J22/J$5*100),"")</f>
        <v>18.320610687022899</v>
      </c>
      <c r="L22" s="10">
        <v>4.4000000000000004</v>
      </c>
      <c r="M22" s="20">
        <f t="shared" ref="M22:M27" si="79">IF(AND((L22&gt;0),(L$5&gt;0)),(L22/L$5*100),"")</f>
        <v>17.120622568093388</v>
      </c>
      <c r="N22" s="10">
        <v>4.5</v>
      </c>
      <c r="O22" s="20">
        <f t="shared" ref="O22:O27" si="80">IF(AND((N22&gt;0),(N$5&gt;0)),(N22/N$5*100),"")</f>
        <v>17.045454545454547</v>
      </c>
      <c r="P22" s="10">
        <v>4.3</v>
      </c>
      <c r="Q22" s="20">
        <f t="shared" ref="Q22:Q27" si="81">IF(AND((P22&gt;0),(P$5&gt;0)),(P22/P$5*100),"")</f>
        <v>15.636363636363635</v>
      </c>
      <c r="R22" s="10">
        <v>4.5999999999999996</v>
      </c>
      <c r="S22" s="20">
        <f t="shared" ref="S22:S27" si="82">IF(AND((R22&gt;0),(R$5&gt;0)),(R22/R$5*100),"")</f>
        <v>18.253968253968253</v>
      </c>
      <c r="T22" s="10">
        <v>4.7</v>
      </c>
      <c r="U22" s="20">
        <f t="shared" ref="U22:U27" si="83">IF(AND((T22&gt;0),(T$5&gt;0)),(T22/T$5*100),"")</f>
        <v>19.262295081967213</v>
      </c>
      <c r="V22" s="10">
        <v>3.3</v>
      </c>
      <c r="W22" s="20">
        <f t="shared" ref="W22:W27" si="84">IF(AND((V22&gt;0),(V$5&gt;0)),(V22/V$5*100),"")</f>
        <v>14.163090128755362</v>
      </c>
      <c r="X22" s="10"/>
      <c r="Y22" s="20" t="str">
        <f t="shared" ref="Y22:Y27" si="85">IF(AND((X22&gt;0),(X$5&gt;0)),(X22/X$5*100),"")</f>
        <v/>
      </c>
      <c r="Z22" s="10">
        <v>4.5</v>
      </c>
      <c r="AA22" s="20">
        <f t="shared" ref="AA22:AA27" si="86">IF(AND((Z22&gt;0),(Z$5&gt;0)),(Z22/Z$5*100),"")</f>
        <v>18.292682926829269</v>
      </c>
      <c r="AB22" s="10"/>
      <c r="AC22" s="20" t="str">
        <f t="shared" ref="AC22:AC27" si="87">IF(AND((AB22&gt;0),(AB$5&gt;0)),(AB22/AB$5*100),"")</f>
        <v/>
      </c>
      <c r="AD22" s="10">
        <v>4.0999999999999996</v>
      </c>
      <c r="AE22" s="20">
        <f t="shared" ref="AE22:AE27" si="88">IF(AND((AD22&gt;0),(AD$5&gt;0)),(AD22/AD$5*100),"")</f>
        <v>15.589353612167297</v>
      </c>
      <c r="AF22" s="10">
        <v>4.2</v>
      </c>
      <c r="AG22" s="20">
        <f t="shared" ref="AG22:AG27" si="89">IF(AND((AF22&gt;0),(AF$5&gt;0)),(AF22/AF$5*100),"")</f>
        <v>17.073170731707314</v>
      </c>
      <c r="AH22" s="10">
        <v>3.9</v>
      </c>
      <c r="AI22" s="20">
        <f t="shared" ref="AI22:AI27" si="90">IF(AND((AH22&gt;0),(AH$5&gt;0)),(AH22/AH$5*100),"")</f>
        <v>16.88311688311688</v>
      </c>
      <c r="AJ22" s="10"/>
      <c r="AK22" s="20" t="str">
        <f t="shared" ref="AK22:AK27" si="91">IF(AND((AJ22&gt;0),(AJ$5&gt;0)),(AJ22/AJ$5*100),"")</f>
        <v/>
      </c>
      <c r="AL22" s="10">
        <v>4.7</v>
      </c>
      <c r="AM22" s="20">
        <f t="shared" ref="AM22:AM27" si="92">IF(AND((AL22&gt;0),(AL$5&gt;0)),(AL22/AL$5*100),"")</f>
        <v>18.359375</v>
      </c>
      <c r="AN22" s="10">
        <v>4.8</v>
      </c>
      <c r="AO22" s="20">
        <f t="shared" ref="AO22:AO27" si="93">IF(AND((AN22&gt;0),(AN$5&gt;0)),(AN22/AN$5*100),"")</f>
        <v>19.512195121951219</v>
      </c>
      <c r="AP22" s="10">
        <v>5.3</v>
      </c>
      <c r="AQ22" s="20">
        <f t="shared" ref="AQ22:AQ27" si="94">IF(AND((AP22&gt;0),(AP$5&gt;0)),(AP22/AP$5*100),"")</f>
        <v>22.553191489361701</v>
      </c>
      <c r="AR22" s="10">
        <v>2.5</v>
      </c>
      <c r="AS22" s="20">
        <f t="shared" ref="AS22:AS27" si="95">IF(AND((AR22&gt;0),(AR$5&gt;0)),(AR22/AR$5*100),"")</f>
        <v>13.736263736263737</v>
      </c>
      <c r="AT22" s="10">
        <v>4</v>
      </c>
      <c r="AU22" s="20">
        <f t="shared" ref="AU22:AU27" si="96">IF(AND((AT22&gt;0),(AT$5&gt;0)),(AT22/AT$5*100),"")</f>
        <v>15.873015873015872</v>
      </c>
      <c r="AV22" s="10">
        <v>4.3</v>
      </c>
      <c r="AW22" s="20">
        <f t="shared" ref="AW22:AW27" si="97">IF(AND((AV22&gt;0),(AV$5&gt;0)),(AV22/AV$5*100),"")</f>
        <v>17.063492063492063</v>
      </c>
      <c r="AX22" s="10">
        <v>5.0999999999999996</v>
      </c>
      <c r="AY22" s="20">
        <f t="shared" ref="AY22:AY27" si="98">IF(AND((AX22&gt;0),(AX$5&gt;0)),(AX22/AX$5*100),"")</f>
        <v>20.647773279352226</v>
      </c>
      <c r="AZ22" s="10">
        <v>4.9000000000000004</v>
      </c>
      <c r="BA22" s="20">
        <f t="shared" ref="BA22:BA27" si="99">IF(AND((AZ22&gt;0),(AZ$5&gt;0)),(AZ22/AZ$5*100),"")</f>
        <v>19.600000000000001</v>
      </c>
      <c r="BB22" s="10">
        <v>5.2</v>
      </c>
      <c r="BC22" s="20">
        <f t="shared" ref="BC22:BC27" si="100">IF(AND((BB22&gt;0),(BB$5&gt;0)),(BB22/BB$5*100),"")</f>
        <v>21.22448979591837</v>
      </c>
      <c r="BD22" s="10">
        <v>4.4000000000000004</v>
      </c>
      <c r="BE22" s="20">
        <f t="shared" ref="BE22:BE27" si="101">IF(AND((BD22&gt;0),(BD$5&gt;0)),(BD22/BD$5*100),"")</f>
        <v>17.254901960784316</v>
      </c>
      <c r="BF22" s="10"/>
      <c r="BG22" s="20" t="str">
        <f t="shared" ref="BG22:BG27" si="102">IF(AND((BF22&gt;0),(BF$5&gt;0)),(BF22/BF$5*100),"")</f>
        <v/>
      </c>
      <c r="BH22" s="10">
        <v>4.7</v>
      </c>
      <c r="BI22" s="20">
        <f t="shared" ref="BI22:BI27" si="103">IF(AND((BH22&gt;0),(BH$5&gt;0)),(BH22/BH$5*100),"")</f>
        <v>19.747899159663866</v>
      </c>
      <c r="BK22" s="11" t="str">
        <f t="shared" si="0"/>
        <v xml:space="preserve">     External base</v>
      </c>
      <c r="BL22" s="12">
        <f t="shared" si="2"/>
        <v>26</v>
      </c>
      <c r="BM22" s="58">
        <f t="shared" si="1"/>
        <v>2.5</v>
      </c>
      <c r="BN22" s="13" t="str">
        <f t="shared" si="3"/>
        <v>–</v>
      </c>
      <c r="BO22" s="59">
        <f t="shared" si="4"/>
        <v>5.3</v>
      </c>
      <c r="BP22" s="60">
        <f t="shared" si="5"/>
        <v>13.736263736263737</v>
      </c>
      <c r="BQ22" s="14" t="str">
        <f t="shared" si="10"/>
        <v>–</v>
      </c>
      <c r="BR22" s="61">
        <f t="shared" si="6"/>
        <v>22.553191489361701</v>
      </c>
      <c r="BS22" s="62">
        <f t="shared" si="7"/>
        <v>4.4192307692307704</v>
      </c>
      <c r="BT22" s="63">
        <f t="shared" si="11"/>
        <v>17.753665666269988</v>
      </c>
      <c r="BU22" s="13">
        <f t="shared" si="8"/>
        <v>0.62226632932802695</v>
      </c>
      <c r="BV22" s="64">
        <f t="shared" si="12"/>
        <v>2.2045553571076555</v>
      </c>
      <c r="BW22" s="13">
        <f t="shared" si="9"/>
        <v>4.5</v>
      </c>
      <c r="BX22" s="14">
        <f t="shared" si="13"/>
        <v>18.75</v>
      </c>
    </row>
    <row r="23" spans="1:76" x14ac:dyDescent="0.3">
      <c r="A23" s="9" t="s">
        <v>20</v>
      </c>
      <c r="B23" s="101">
        <v>10.7</v>
      </c>
      <c r="C23" s="102">
        <f t="shared" si="74"/>
        <v>44.583333333333329</v>
      </c>
      <c r="D23" s="10"/>
      <c r="E23" s="20" t="str">
        <f t="shared" si="75"/>
        <v/>
      </c>
      <c r="F23" s="10"/>
      <c r="G23" s="20" t="str">
        <f t="shared" si="76"/>
        <v/>
      </c>
      <c r="H23" s="10">
        <v>9.4</v>
      </c>
      <c r="I23" s="20">
        <f t="shared" si="77"/>
        <v>36.71875</v>
      </c>
      <c r="J23" s="10"/>
      <c r="K23" s="20" t="str">
        <f t="shared" si="78"/>
        <v/>
      </c>
      <c r="L23" s="10">
        <v>9.8000000000000007</v>
      </c>
      <c r="M23" s="20">
        <f t="shared" si="79"/>
        <v>38.132295719844365</v>
      </c>
      <c r="N23" s="10"/>
      <c r="O23" s="20" t="str">
        <f t="shared" si="80"/>
        <v/>
      </c>
      <c r="P23" s="10">
        <v>11.1</v>
      </c>
      <c r="Q23" s="20">
        <f t="shared" si="81"/>
        <v>40.36363636363636</v>
      </c>
      <c r="R23" s="10">
        <v>9.6</v>
      </c>
      <c r="S23" s="20">
        <f t="shared" si="82"/>
        <v>38.095238095238095</v>
      </c>
      <c r="T23" s="10">
        <v>9.9</v>
      </c>
      <c r="U23" s="20">
        <f t="shared" si="83"/>
        <v>40.573770491803288</v>
      </c>
      <c r="V23" s="10">
        <v>8.9</v>
      </c>
      <c r="W23" s="20">
        <f t="shared" si="84"/>
        <v>38.197424892703864</v>
      </c>
      <c r="X23" s="10"/>
      <c r="Y23" s="20" t="str">
        <f t="shared" si="85"/>
        <v/>
      </c>
      <c r="Z23" s="10">
        <v>9.6999999999999993</v>
      </c>
      <c r="AA23" s="20">
        <f t="shared" si="86"/>
        <v>39.430894308943081</v>
      </c>
      <c r="AB23" s="10"/>
      <c r="AC23" s="20" t="str">
        <f t="shared" si="87"/>
        <v/>
      </c>
      <c r="AD23" s="10">
        <v>10.7</v>
      </c>
      <c r="AE23" s="20">
        <f t="shared" si="88"/>
        <v>40.684410646387832</v>
      </c>
      <c r="AF23" s="10">
        <v>11</v>
      </c>
      <c r="AG23" s="20">
        <f t="shared" si="89"/>
        <v>44.715447154471541</v>
      </c>
      <c r="AH23" s="10">
        <v>9.1999999999999993</v>
      </c>
      <c r="AI23" s="20">
        <f t="shared" si="90"/>
        <v>39.826839826839823</v>
      </c>
      <c r="AJ23" s="10">
        <v>6</v>
      </c>
      <c r="AK23" s="20">
        <f t="shared" si="91"/>
        <v>37.735849056603769</v>
      </c>
      <c r="AL23" s="10"/>
      <c r="AM23" s="20" t="str">
        <f t="shared" si="92"/>
        <v/>
      </c>
      <c r="AN23" s="10">
        <v>8.6</v>
      </c>
      <c r="AO23" s="20">
        <f t="shared" si="93"/>
        <v>34.959349593495929</v>
      </c>
      <c r="AP23" s="10">
        <v>9.5</v>
      </c>
      <c r="AQ23" s="20">
        <f t="shared" si="94"/>
        <v>40.425531914893611</v>
      </c>
      <c r="AR23" s="10">
        <v>6</v>
      </c>
      <c r="AS23" s="20">
        <f t="shared" si="95"/>
        <v>32.967032967032964</v>
      </c>
      <c r="AT23" s="10"/>
      <c r="AU23" s="20" t="str">
        <f t="shared" si="96"/>
        <v/>
      </c>
      <c r="AV23" s="10">
        <v>10.6</v>
      </c>
      <c r="AW23" s="20">
        <f t="shared" si="97"/>
        <v>42.063492063492063</v>
      </c>
      <c r="AX23" s="10">
        <v>11.1</v>
      </c>
      <c r="AY23" s="20">
        <f t="shared" si="98"/>
        <v>44.939271255060731</v>
      </c>
      <c r="AZ23" s="10">
        <v>11.5</v>
      </c>
      <c r="BA23" s="20">
        <f t="shared" si="99"/>
        <v>46</v>
      </c>
      <c r="BB23" s="10">
        <v>8.4</v>
      </c>
      <c r="BC23" s="20">
        <f t="shared" si="100"/>
        <v>34.285714285714285</v>
      </c>
      <c r="BD23" s="10">
        <v>10.3</v>
      </c>
      <c r="BE23" s="20">
        <f t="shared" si="101"/>
        <v>40.392156862745097</v>
      </c>
      <c r="BF23" s="10"/>
      <c r="BG23" s="20" t="str">
        <f t="shared" si="102"/>
        <v/>
      </c>
      <c r="BH23" s="10">
        <v>8.8000000000000007</v>
      </c>
      <c r="BI23" s="20">
        <f t="shared" si="103"/>
        <v>36.97478991596639</v>
      </c>
      <c r="BK23" s="11" t="str">
        <f t="shared" si="0"/>
        <v xml:space="preserve">     External primary branch</v>
      </c>
      <c r="BL23" s="12">
        <f t="shared" si="2"/>
        <v>21</v>
      </c>
      <c r="BM23" s="58">
        <f t="shared" si="1"/>
        <v>6</v>
      </c>
      <c r="BN23" s="13" t="str">
        <f t="shared" si="3"/>
        <v>–</v>
      </c>
      <c r="BO23" s="59">
        <f t="shared" si="4"/>
        <v>11.5</v>
      </c>
      <c r="BP23" s="60">
        <f t="shared" si="5"/>
        <v>32.967032967032964</v>
      </c>
      <c r="BQ23" s="14" t="str">
        <f t="shared" si="10"/>
        <v>–</v>
      </c>
      <c r="BR23" s="61">
        <f t="shared" si="6"/>
        <v>46</v>
      </c>
      <c r="BS23" s="62">
        <f t="shared" si="7"/>
        <v>9.5619047619047635</v>
      </c>
      <c r="BT23" s="63">
        <f t="shared" si="11"/>
        <v>39.622153749914595</v>
      </c>
      <c r="BU23" s="13">
        <f t="shared" si="8"/>
        <v>1.4796878692738409</v>
      </c>
      <c r="BV23" s="64">
        <f t="shared" si="12"/>
        <v>3.5316546348000992</v>
      </c>
      <c r="BW23" s="13">
        <f t="shared" si="9"/>
        <v>10.7</v>
      </c>
      <c r="BX23" s="14">
        <f t="shared" si="13"/>
        <v>44.583333333333329</v>
      </c>
    </row>
    <row r="24" spans="1:76" x14ac:dyDescent="0.3">
      <c r="A24" s="9" t="s">
        <v>21</v>
      </c>
      <c r="B24" s="101">
        <v>7.1</v>
      </c>
      <c r="C24" s="102">
        <f t="shared" si="74"/>
        <v>29.583333333333332</v>
      </c>
      <c r="D24" s="10">
        <v>7.5</v>
      </c>
      <c r="E24" s="20">
        <f t="shared" si="75"/>
        <v>28.30188679245283</v>
      </c>
      <c r="F24" s="10">
        <v>6.6</v>
      </c>
      <c r="G24" s="20">
        <f t="shared" si="76"/>
        <v>24.087591240875913</v>
      </c>
      <c r="H24" s="10"/>
      <c r="I24" s="20" t="str">
        <f t="shared" si="77"/>
        <v/>
      </c>
      <c r="J24" s="10">
        <v>8.6</v>
      </c>
      <c r="K24" s="20">
        <f t="shared" si="78"/>
        <v>32.824427480916029</v>
      </c>
      <c r="L24" s="10">
        <v>7.8</v>
      </c>
      <c r="M24" s="20">
        <f t="shared" si="79"/>
        <v>30.350194552529182</v>
      </c>
      <c r="N24" s="10">
        <v>7.8</v>
      </c>
      <c r="O24" s="20">
        <f t="shared" si="80"/>
        <v>29.545454545454547</v>
      </c>
      <c r="P24" s="10">
        <v>8.4</v>
      </c>
      <c r="Q24" s="20">
        <f t="shared" si="81"/>
        <v>30.545454545454547</v>
      </c>
      <c r="R24" s="10">
        <v>7.4</v>
      </c>
      <c r="S24" s="20">
        <f t="shared" si="82"/>
        <v>29.365079365079367</v>
      </c>
      <c r="T24" s="10">
        <v>7.4</v>
      </c>
      <c r="U24" s="20">
        <f t="shared" si="83"/>
        <v>30.327868852459023</v>
      </c>
      <c r="V24" s="10">
        <v>6.6</v>
      </c>
      <c r="W24" s="20">
        <f t="shared" si="84"/>
        <v>28.326180257510725</v>
      </c>
      <c r="X24" s="10"/>
      <c r="Y24" s="20" t="str">
        <f t="shared" si="85"/>
        <v/>
      </c>
      <c r="Z24" s="10">
        <v>6.9</v>
      </c>
      <c r="AA24" s="20">
        <f t="shared" si="86"/>
        <v>28.048780487804876</v>
      </c>
      <c r="AB24" s="10"/>
      <c r="AC24" s="20" t="str">
        <f t="shared" si="87"/>
        <v/>
      </c>
      <c r="AD24" s="10">
        <v>7.2</v>
      </c>
      <c r="AE24" s="20">
        <f t="shared" si="88"/>
        <v>27.376425855513308</v>
      </c>
      <c r="AF24" s="10">
        <v>7.3</v>
      </c>
      <c r="AG24" s="20">
        <f t="shared" si="89"/>
        <v>29.674796747967473</v>
      </c>
      <c r="AH24" s="10">
        <v>6.6</v>
      </c>
      <c r="AI24" s="20">
        <f t="shared" si="90"/>
        <v>28.571428571428569</v>
      </c>
      <c r="AJ24" s="10">
        <v>4.2</v>
      </c>
      <c r="AK24" s="20">
        <f t="shared" si="91"/>
        <v>26.415094339622641</v>
      </c>
      <c r="AL24" s="10">
        <v>7.6</v>
      </c>
      <c r="AM24" s="20">
        <f t="shared" si="92"/>
        <v>29.687499999999993</v>
      </c>
      <c r="AN24" s="10">
        <v>7</v>
      </c>
      <c r="AO24" s="20">
        <f t="shared" si="93"/>
        <v>28.455284552845526</v>
      </c>
      <c r="AP24" s="10">
        <v>7.4</v>
      </c>
      <c r="AQ24" s="20">
        <f t="shared" si="94"/>
        <v>31.48936170212766</v>
      </c>
      <c r="AR24" s="10">
        <v>4</v>
      </c>
      <c r="AS24" s="20">
        <f t="shared" si="95"/>
        <v>21.978021978021978</v>
      </c>
      <c r="AT24" s="10"/>
      <c r="AU24" s="20" t="str">
        <f t="shared" si="96"/>
        <v/>
      </c>
      <c r="AV24" s="10">
        <v>7.3</v>
      </c>
      <c r="AW24" s="20">
        <f t="shared" si="97"/>
        <v>28.968253968253972</v>
      </c>
      <c r="AX24" s="10">
        <v>7.2</v>
      </c>
      <c r="AY24" s="20">
        <f t="shared" si="98"/>
        <v>29.149797570850204</v>
      </c>
      <c r="AZ24" s="10">
        <v>8</v>
      </c>
      <c r="BA24" s="20">
        <f t="shared" si="99"/>
        <v>32</v>
      </c>
      <c r="BB24" s="10">
        <v>6.7</v>
      </c>
      <c r="BC24" s="20">
        <f t="shared" si="100"/>
        <v>27.346938775510203</v>
      </c>
      <c r="BD24" s="10">
        <v>7.3</v>
      </c>
      <c r="BE24" s="20">
        <f t="shared" si="101"/>
        <v>28.627450980392155</v>
      </c>
      <c r="BF24" s="10"/>
      <c r="BG24" s="20" t="str">
        <f t="shared" si="102"/>
        <v/>
      </c>
      <c r="BH24" s="10">
        <v>6.8</v>
      </c>
      <c r="BI24" s="20">
        <f t="shared" si="103"/>
        <v>28.571428571428569</v>
      </c>
      <c r="BK24" s="11" t="str">
        <f t="shared" si="0"/>
        <v xml:space="preserve">     External secondary branch</v>
      </c>
      <c r="BL24" s="12">
        <f t="shared" si="2"/>
        <v>25</v>
      </c>
      <c r="BM24" s="58">
        <f t="shared" si="1"/>
        <v>4</v>
      </c>
      <c r="BN24" s="13" t="str">
        <f t="shared" si="3"/>
        <v>–</v>
      </c>
      <c r="BO24" s="59">
        <f t="shared" si="4"/>
        <v>8.6</v>
      </c>
      <c r="BP24" s="60">
        <f t="shared" si="5"/>
        <v>21.978021978021978</v>
      </c>
      <c r="BQ24" s="14" t="str">
        <f t="shared" si="10"/>
        <v>–</v>
      </c>
      <c r="BR24" s="61">
        <f t="shared" si="6"/>
        <v>32.824427480916029</v>
      </c>
      <c r="BS24" s="62">
        <f t="shared" si="7"/>
        <v>7.0679999999999996</v>
      </c>
      <c r="BT24" s="63">
        <f t="shared" si="11"/>
        <v>28.784721402713302</v>
      </c>
      <c r="BU24" s="13">
        <f t="shared" si="8"/>
        <v>1.0326825907960933</v>
      </c>
      <c r="BV24" s="64">
        <f t="shared" si="12"/>
        <v>2.2776186091246133</v>
      </c>
      <c r="BW24" s="13">
        <f t="shared" si="9"/>
        <v>7.1</v>
      </c>
      <c r="BX24" s="14">
        <f t="shared" si="13"/>
        <v>29.583333333333332</v>
      </c>
    </row>
    <row r="25" spans="1:76" x14ac:dyDescent="0.3">
      <c r="A25" s="9" t="s">
        <v>22</v>
      </c>
      <c r="B25" s="101">
        <v>4.0999999999999996</v>
      </c>
      <c r="C25" s="102">
        <f t="shared" si="74"/>
        <v>17.083333333333332</v>
      </c>
      <c r="D25" s="10">
        <v>4</v>
      </c>
      <c r="E25" s="20">
        <f t="shared" si="75"/>
        <v>15.09433962264151</v>
      </c>
      <c r="F25" s="10">
        <v>4.3</v>
      </c>
      <c r="G25" s="20">
        <f t="shared" si="76"/>
        <v>15.693430656934307</v>
      </c>
      <c r="H25" s="10">
        <v>3.6</v>
      </c>
      <c r="I25" s="20">
        <f t="shared" si="77"/>
        <v>14.0625</v>
      </c>
      <c r="J25" s="10">
        <v>3.7</v>
      </c>
      <c r="K25" s="20">
        <f t="shared" si="78"/>
        <v>14.122137404580155</v>
      </c>
      <c r="L25" s="10">
        <v>4.0999999999999996</v>
      </c>
      <c r="M25" s="20">
        <f t="shared" si="79"/>
        <v>15.953307392996107</v>
      </c>
      <c r="N25" s="10">
        <v>3.8</v>
      </c>
      <c r="O25" s="20">
        <f t="shared" si="80"/>
        <v>14.393939393939394</v>
      </c>
      <c r="P25" s="10">
        <v>4.2</v>
      </c>
      <c r="Q25" s="20">
        <f t="shared" si="81"/>
        <v>15.272727272727273</v>
      </c>
      <c r="R25" s="10">
        <v>3.4</v>
      </c>
      <c r="S25" s="20">
        <f t="shared" si="82"/>
        <v>13.492063492063492</v>
      </c>
      <c r="T25" s="10">
        <v>3.8</v>
      </c>
      <c r="U25" s="20">
        <f t="shared" si="83"/>
        <v>15.573770491803279</v>
      </c>
      <c r="V25" s="10">
        <v>2.9</v>
      </c>
      <c r="W25" s="20">
        <f t="shared" si="84"/>
        <v>12.44635193133047</v>
      </c>
      <c r="X25" s="10"/>
      <c r="Y25" s="20" t="str">
        <f t="shared" si="85"/>
        <v/>
      </c>
      <c r="Z25" s="10">
        <v>4.2</v>
      </c>
      <c r="AA25" s="20">
        <f t="shared" si="86"/>
        <v>17.073170731707314</v>
      </c>
      <c r="AB25" s="10">
        <v>4.4000000000000004</v>
      </c>
      <c r="AC25" s="20">
        <f t="shared" si="87"/>
        <v>16</v>
      </c>
      <c r="AD25" s="10">
        <v>3.5</v>
      </c>
      <c r="AE25" s="20">
        <f t="shared" si="88"/>
        <v>13.307984790874524</v>
      </c>
      <c r="AF25" s="10">
        <v>3.9</v>
      </c>
      <c r="AG25" s="20">
        <f t="shared" si="89"/>
        <v>15.853658536585364</v>
      </c>
      <c r="AH25" s="10">
        <v>3.1</v>
      </c>
      <c r="AI25" s="20">
        <f t="shared" si="90"/>
        <v>13.419913419913421</v>
      </c>
      <c r="AJ25" s="10">
        <v>2</v>
      </c>
      <c r="AK25" s="20">
        <f t="shared" si="91"/>
        <v>12.578616352201259</v>
      </c>
      <c r="AL25" s="10">
        <v>4.5999999999999996</v>
      </c>
      <c r="AM25" s="20">
        <f t="shared" si="92"/>
        <v>17.968749999999996</v>
      </c>
      <c r="AN25" s="10"/>
      <c r="AO25" s="20" t="str">
        <f t="shared" si="93"/>
        <v/>
      </c>
      <c r="AP25" s="10">
        <v>4.0999999999999996</v>
      </c>
      <c r="AQ25" s="20">
        <f t="shared" si="94"/>
        <v>17.446808510638295</v>
      </c>
      <c r="AR25" s="10">
        <v>2.4</v>
      </c>
      <c r="AS25" s="20">
        <f t="shared" si="95"/>
        <v>13.186813186813188</v>
      </c>
      <c r="AT25" s="10">
        <v>4.3</v>
      </c>
      <c r="AU25" s="20">
        <f t="shared" si="96"/>
        <v>17.063492063492063</v>
      </c>
      <c r="AV25" s="10">
        <v>4.0999999999999996</v>
      </c>
      <c r="AW25" s="20">
        <f t="shared" si="97"/>
        <v>16.269841269841269</v>
      </c>
      <c r="AX25" s="10">
        <v>4.4000000000000004</v>
      </c>
      <c r="AY25" s="20">
        <f t="shared" si="98"/>
        <v>17.813765182186238</v>
      </c>
      <c r="AZ25" s="10">
        <v>4.2</v>
      </c>
      <c r="BA25" s="20">
        <f t="shared" si="99"/>
        <v>16.8</v>
      </c>
      <c r="BB25" s="10">
        <v>4</v>
      </c>
      <c r="BC25" s="20">
        <f t="shared" si="100"/>
        <v>16.326530612244898</v>
      </c>
      <c r="BD25" s="10">
        <v>3.8</v>
      </c>
      <c r="BE25" s="20">
        <f t="shared" si="101"/>
        <v>14.901960784313726</v>
      </c>
      <c r="BF25" s="10">
        <v>3.6</v>
      </c>
      <c r="BG25" s="20">
        <f t="shared" si="102"/>
        <v>14.342629482071711</v>
      </c>
      <c r="BH25" s="10">
        <v>3.9</v>
      </c>
      <c r="BI25" s="20">
        <f t="shared" si="103"/>
        <v>16.386554621848738</v>
      </c>
      <c r="BK25" s="11" t="str">
        <f t="shared" si="0"/>
        <v xml:space="preserve">     Internal base</v>
      </c>
      <c r="BL25" s="12">
        <f t="shared" si="2"/>
        <v>28</v>
      </c>
      <c r="BM25" s="58">
        <f t="shared" si="1"/>
        <v>2</v>
      </c>
      <c r="BN25" s="13" t="str">
        <f t="shared" si="3"/>
        <v>–</v>
      </c>
      <c r="BO25" s="59">
        <f t="shared" si="4"/>
        <v>4.5999999999999996</v>
      </c>
      <c r="BP25" s="60">
        <f t="shared" si="5"/>
        <v>12.44635193133047</v>
      </c>
      <c r="BQ25" s="14" t="str">
        <f t="shared" si="10"/>
        <v>–</v>
      </c>
      <c r="BR25" s="61">
        <f t="shared" si="6"/>
        <v>17.968749999999996</v>
      </c>
      <c r="BS25" s="62">
        <f t="shared" si="7"/>
        <v>3.8</v>
      </c>
      <c r="BT25" s="63">
        <f t="shared" si="11"/>
        <v>15.354585376324328</v>
      </c>
      <c r="BU25" s="13">
        <f t="shared" si="8"/>
        <v>0.59752576265550317</v>
      </c>
      <c r="BV25" s="64">
        <f t="shared" si="12"/>
        <v>1.609266995226404</v>
      </c>
      <c r="BW25" s="13">
        <f t="shared" si="9"/>
        <v>4.0999999999999996</v>
      </c>
      <c r="BX25" s="14">
        <f t="shared" si="13"/>
        <v>17.083333333333332</v>
      </c>
    </row>
    <row r="26" spans="1:76" x14ac:dyDescent="0.3">
      <c r="A26" s="9" t="s">
        <v>23</v>
      </c>
      <c r="B26" s="101">
        <v>7.8</v>
      </c>
      <c r="C26" s="102">
        <f t="shared" si="74"/>
        <v>32.5</v>
      </c>
      <c r="D26" s="10">
        <v>8.1</v>
      </c>
      <c r="E26" s="20">
        <f t="shared" si="75"/>
        <v>30.566037735849054</v>
      </c>
      <c r="F26" s="10">
        <v>9.4</v>
      </c>
      <c r="G26" s="20">
        <f t="shared" si="76"/>
        <v>34.306569343065696</v>
      </c>
      <c r="H26" s="10">
        <v>7.1</v>
      </c>
      <c r="I26" s="20">
        <f t="shared" si="77"/>
        <v>27.734374999999993</v>
      </c>
      <c r="J26" s="10"/>
      <c r="K26" s="20" t="str">
        <f t="shared" si="78"/>
        <v/>
      </c>
      <c r="L26" s="10"/>
      <c r="M26" s="20" t="str">
        <f t="shared" si="79"/>
        <v/>
      </c>
      <c r="N26" s="10">
        <v>7.9</v>
      </c>
      <c r="O26" s="20">
        <f t="shared" si="80"/>
        <v>29.924242424242426</v>
      </c>
      <c r="P26" s="10">
        <v>8.1999999999999993</v>
      </c>
      <c r="Q26" s="20">
        <f t="shared" si="81"/>
        <v>29.818181818181817</v>
      </c>
      <c r="R26" s="10"/>
      <c r="S26" s="20" t="str">
        <f t="shared" si="82"/>
        <v/>
      </c>
      <c r="T26" s="10"/>
      <c r="U26" s="20" t="str">
        <f t="shared" si="83"/>
        <v/>
      </c>
      <c r="V26" s="10"/>
      <c r="W26" s="20" t="str">
        <f t="shared" si="84"/>
        <v/>
      </c>
      <c r="X26" s="10"/>
      <c r="Y26" s="20" t="str">
        <f t="shared" si="85"/>
        <v/>
      </c>
      <c r="Z26" s="10">
        <v>6.7</v>
      </c>
      <c r="AA26" s="20">
        <f t="shared" si="86"/>
        <v>27.235772357723576</v>
      </c>
      <c r="AB26" s="10">
        <v>8.9</v>
      </c>
      <c r="AC26" s="20">
        <f t="shared" si="87"/>
        <v>32.363636363636367</v>
      </c>
      <c r="AD26" s="10">
        <v>8.3000000000000007</v>
      </c>
      <c r="AE26" s="20">
        <f t="shared" si="88"/>
        <v>31.558935361216733</v>
      </c>
      <c r="AF26" s="10">
        <v>7.7</v>
      </c>
      <c r="AG26" s="20">
        <f t="shared" si="89"/>
        <v>31.300813008130078</v>
      </c>
      <c r="AH26" s="10"/>
      <c r="AI26" s="20" t="str">
        <f t="shared" si="90"/>
        <v/>
      </c>
      <c r="AJ26" s="10"/>
      <c r="AK26" s="20" t="str">
        <f t="shared" si="91"/>
        <v/>
      </c>
      <c r="AL26" s="10">
        <v>7.4</v>
      </c>
      <c r="AM26" s="20">
        <f t="shared" si="92"/>
        <v>28.90625</v>
      </c>
      <c r="AN26" s="10"/>
      <c r="AO26" s="20" t="str">
        <f t="shared" si="93"/>
        <v/>
      </c>
      <c r="AP26" s="10"/>
      <c r="AQ26" s="20" t="str">
        <f t="shared" si="94"/>
        <v/>
      </c>
      <c r="AR26" s="10"/>
      <c r="AS26" s="20" t="str">
        <f t="shared" si="95"/>
        <v/>
      </c>
      <c r="AT26" s="10">
        <v>7.8</v>
      </c>
      <c r="AU26" s="20">
        <f t="shared" si="96"/>
        <v>30.952380952380953</v>
      </c>
      <c r="AV26" s="10">
        <v>9.1</v>
      </c>
      <c r="AW26" s="20">
        <f t="shared" si="97"/>
        <v>36.111111111111107</v>
      </c>
      <c r="AX26" s="10"/>
      <c r="AY26" s="20" t="str">
        <f t="shared" si="98"/>
        <v/>
      </c>
      <c r="AZ26" s="10">
        <v>8.6999999999999993</v>
      </c>
      <c r="BA26" s="20">
        <f t="shared" si="99"/>
        <v>34.799999999999997</v>
      </c>
      <c r="BB26" s="10"/>
      <c r="BC26" s="20" t="str">
        <f t="shared" si="100"/>
        <v/>
      </c>
      <c r="BD26" s="10">
        <v>7.6</v>
      </c>
      <c r="BE26" s="20">
        <f t="shared" si="101"/>
        <v>29.803921568627452</v>
      </c>
      <c r="BF26" s="10"/>
      <c r="BG26" s="20" t="str">
        <f t="shared" si="102"/>
        <v/>
      </c>
      <c r="BH26" s="10">
        <v>7.2</v>
      </c>
      <c r="BI26" s="20">
        <f t="shared" si="103"/>
        <v>30.252100840336134</v>
      </c>
      <c r="BK26" s="11" t="str">
        <f t="shared" si="0"/>
        <v xml:space="preserve">     Internal primary branch</v>
      </c>
      <c r="BL26" s="12">
        <f t="shared" si="2"/>
        <v>16</v>
      </c>
      <c r="BM26" s="58">
        <f t="shared" si="1"/>
        <v>6.7</v>
      </c>
      <c r="BN26" s="13" t="str">
        <f t="shared" si="3"/>
        <v>–</v>
      </c>
      <c r="BO26" s="59">
        <f t="shared" si="4"/>
        <v>9.4</v>
      </c>
      <c r="BP26" s="60">
        <f t="shared" si="5"/>
        <v>27.235772357723576</v>
      </c>
      <c r="BQ26" s="14" t="str">
        <f t="shared" si="10"/>
        <v>–</v>
      </c>
      <c r="BR26" s="61">
        <f t="shared" si="6"/>
        <v>36.111111111111107</v>
      </c>
      <c r="BS26" s="62">
        <f t="shared" si="7"/>
        <v>7.9937500000000004</v>
      </c>
      <c r="BT26" s="63">
        <f t="shared" si="11"/>
        <v>31.133395492781339</v>
      </c>
      <c r="BU26" s="13">
        <f t="shared" si="8"/>
        <v>0.75052759220875187</v>
      </c>
      <c r="BV26" s="64">
        <f t="shared" si="12"/>
        <v>2.4450841953728029</v>
      </c>
      <c r="BW26" s="13">
        <f t="shared" si="9"/>
        <v>7.8</v>
      </c>
      <c r="BX26" s="14">
        <f t="shared" si="13"/>
        <v>32.5</v>
      </c>
    </row>
    <row r="27" spans="1:76" x14ac:dyDescent="0.3">
      <c r="A27" s="9" t="s">
        <v>24</v>
      </c>
      <c r="B27" s="101">
        <v>5.6</v>
      </c>
      <c r="C27" s="102">
        <f t="shared" si="74"/>
        <v>23.333333333333332</v>
      </c>
      <c r="D27" s="10">
        <v>5</v>
      </c>
      <c r="E27" s="20">
        <f t="shared" si="75"/>
        <v>18.867924528301888</v>
      </c>
      <c r="F27" s="10">
        <v>6.1</v>
      </c>
      <c r="G27" s="20">
        <f t="shared" si="76"/>
        <v>22.262773722627738</v>
      </c>
      <c r="H27" s="10"/>
      <c r="I27" s="20" t="str">
        <f t="shared" si="77"/>
        <v/>
      </c>
      <c r="J27" s="10"/>
      <c r="K27" s="20" t="str">
        <f t="shared" si="78"/>
        <v/>
      </c>
      <c r="L27" s="10">
        <v>5.5</v>
      </c>
      <c r="M27" s="20">
        <f t="shared" si="79"/>
        <v>21.400778210116734</v>
      </c>
      <c r="N27" s="10">
        <v>4.7</v>
      </c>
      <c r="O27" s="20">
        <f t="shared" si="80"/>
        <v>17.803030303030305</v>
      </c>
      <c r="P27" s="10">
        <v>5.9</v>
      </c>
      <c r="Q27" s="20">
        <f t="shared" si="81"/>
        <v>21.454545454545457</v>
      </c>
      <c r="R27" s="10">
        <v>5.4</v>
      </c>
      <c r="S27" s="20">
        <f t="shared" si="82"/>
        <v>21.428571428571431</v>
      </c>
      <c r="T27" s="10">
        <v>4.9000000000000004</v>
      </c>
      <c r="U27" s="20">
        <f t="shared" si="83"/>
        <v>20.081967213114758</v>
      </c>
      <c r="V27" s="10"/>
      <c r="W27" s="20" t="str">
        <f t="shared" si="84"/>
        <v/>
      </c>
      <c r="X27" s="10"/>
      <c r="Y27" s="20" t="str">
        <f t="shared" si="85"/>
        <v/>
      </c>
      <c r="Z27" s="10"/>
      <c r="AA27" s="20" t="str">
        <f t="shared" si="86"/>
        <v/>
      </c>
      <c r="AB27" s="10">
        <v>6.6</v>
      </c>
      <c r="AC27" s="20">
        <f t="shared" si="87"/>
        <v>24</v>
      </c>
      <c r="AD27" s="10">
        <v>5.4</v>
      </c>
      <c r="AE27" s="20">
        <f t="shared" si="88"/>
        <v>20.532319391634982</v>
      </c>
      <c r="AF27" s="10">
        <v>5.6</v>
      </c>
      <c r="AG27" s="20">
        <f t="shared" si="89"/>
        <v>22.76422764227642</v>
      </c>
      <c r="AH27" s="10">
        <v>5.0999999999999996</v>
      </c>
      <c r="AI27" s="20">
        <f t="shared" si="90"/>
        <v>22.077922077922075</v>
      </c>
      <c r="AJ27" s="10"/>
      <c r="AK27" s="20" t="str">
        <f t="shared" si="91"/>
        <v/>
      </c>
      <c r="AL27" s="10"/>
      <c r="AM27" s="20" t="str">
        <f t="shared" si="92"/>
        <v/>
      </c>
      <c r="AN27" s="10"/>
      <c r="AO27" s="20" t="str">
        <f t="shared" si="93"/>
        <v/>
      </c>
      <c r="AP27" s="10">
        <v>5.7</v>
      </c>
      <c r="AQ27" s="20">
        <f t="shared" si="94"/>
        <v>24.255319148936174</v>
      </c>
      <c r="AR27" s="10">
        <v>3.2</v>
      </c>
      <c r="AS27" s="20">
        <f t="shared" si="95"/>
        <v>17.582417582417584</v>
      </c>
      <c r="AT27" s="10">
        <v>4.5999999999999996</v>
      </c>
      <c r="AU27" s="20">
        <f t="shared" si="96"/>
        <v>18.253968253968253</v>
      </c>
      <c r="AV27" s="10">
        <v>6.1</v>
      </c>
      <c r="AW27" s="20">
        <f t="shared" si="97"/>
        <v>24.206349206349206</v>
      </c>
      <c r="AX27" s="10">
        <v>5.3</v>
      </c>
      <c r="AY27" s="20">
        <f t="shared" si="98"/>
        <v>21.457489878542511</v>
      </c>
      <c r="AZ27" s="10">
        <v>6</v>
      </c>
      <c r="BA27" s="20">
        <f t="shared" si="99"/>
        <v>24</v>
      </c>
      <c r="BB27" s="10"/>
      <c r="BC27" s="20" t="str">
        <f t="shared" si="100"/>
        <v/>
      </c>
      <c r="BD27" s="10">
        <v>5</v>
      </c>
      <c r="BE27" s="20">
        <f t="shared" si="101"/>
        <v>19.607843137254903</v>
      </c>
      <c r="BF27" s="10"/>
      <c r="BG27" s="20" t="str">
        <f t="shared" si="102"/>
        <v/>
      </c>
      <c r="BH27" s="10">
        <v>5.7</v>
      </c>
      <c r="BI27" s="20">
        <f t="shared" si="103"/>
        <v>23.949579831932773</v>
      </c>
      <c r="BK27" s="11" t="str">
        <f t="shared" si="0"/>
        <v xml:space="preserve">     Internal secondary branch</v>
      </c>
      <c r="BL27" s="12">
        <f t="shared" si="2"/>
        <v>20</v>
      </c>
      <c r="BM27" s="58">
        <f t="shared" si="1"/>
        <v>3.2</v>
      </c>
      <c r="BN27" s="13" t="str">
        <f t="shared" si="3"/>
        <v>–</v>
      </c>
      <c r="BO27" s="59">
        <f t="shared" si="4"/>
        <v>6.6</v>
      </c>
      <c r="BP27" s="60">
        <f t="shared" si="5"/>
        <v>17.582417582417584</v>
      </c>
      <c r="BQ27" s="14" t="str">
        <f t="shared" si="10"/>
        <v>–</v>
      </c>
      <c r="BR27" s="61">
        <f t="shared" si="6"/>
        <v>24.255319148936174</v>
      </c>
      <c r="BS27" s="62">
        <f t="shared" si="7"/>
        <v>5.3699999999999992</v>
      </c>
      <c r="BT27" s="63">
        <f t="shared" si="11"/>
        <v>21.466018017243826</v>
      </c>
      <c r="BU27" s="13">
        <f t="shared" si="8"/>
        <v>0.72264135386496586</v>
      </c>
      <c r="BV27" s="64">
        <f t="shared" si="12"/>
        <v>2.2039980024818724</v>
      </c>
      <c r="BW27" s="13">
        <f t="shared" si="9"/>
        <v>5.6</v>
      </c>
      <c r="BX27" s="14">
        <f t="shared" si="13"/>
        <v>23.333333333333332</v>
      </c>
    </row>
    <row r="28" spans="1:76" x14ac:dyDescent="0.3">
      <c r="A28" s="21" t="s">
        <v>26</v>
      </c>
      <c r="B28" s="99"/>
      <c r="C28" s="100"/>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74"/>
      <c r="AF28" s="22"/>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74"/>
      <c r="BK28" s="11" t="str">
        <f t="shared" si="0"/>
        <v>Claw 3 lengths</v>
      </c>
      <c r="BL28" s="12"/>
      <c r="BM28" s="58"/>
      <c r="BN28" s="13"/>
      <c r="BO28" s="59"/>
      <c r="BP28" s="60"/>
      <c r="BQ28" s="14"/>
      <c r="BR28" s="61"/>
      <c r="BS28" s="62"/>
      <c r="BT28" s="63"/>
      <c r="BU28" s="13"/>
      <c r="BV28" s="64"/>
      <c r="BW28" s="13"/>
      <c r="BX28" s="14"/>
    </row>
    <row r="29" spans="1:76" x14ac:dyDescent="0.3">
      <c r="A29" s="9" t="s">
        <v>19</v>
      </c>
      <c r="B29" s="101">
        <v>4.8</v>
      </c>
      <c r="C29" s="102">
        <f t="shared" ref="C29:C34" si="104">IF(AND((B29&gt;0),(B$5&gt;0)),(B29/B$5*100),"")</f>
        <v>20</v>
      </c>
      <c r="D29" s="10">
        <v>4.7</v>
      </c>
      <c r="E29" s="20">
        <f t="shared" ref="E29:E34" si="105">IF(AND((D29&gt;0),(D$5&gt;0)),(D29/D$5*100),"")</f>
        <v>17.735849056603776</v>
      </c>
      <c r="F29" s="10">
        <v>5.6</v>
      </c>
      <c r="G29" s="20">
        <f t="shared" ref="G29:G34" si="106">IF(AND((F29&gt;0),(F$5&gt;0)),(F29/F$5*100),"")</f>
        <v>20.437956204379564</v>
      </c>
      <c r="H29" s="10">
        <v>4.3</v>
      </c>
      <c r="I29" s="20">
        <f t="shared" ref="I29:I34" si="107">IF(AND((H29&gt;0),(H$5&gt;0)),(H29/H$5*100),"")</f>
        <v>16.796874999999996</v>
      </c>
      <c r="J29" s="10">
        <v>4.9000000000000004</v>
      </c>
      <c r="K29" s="20">
        <f t="shared" ref="K29:K34" si="108">IF(AND((J29&gt;0),(J$5&gt;0)),(J29/J$5*100),"")</f>
        <v>18.702290076335878</v>
      </c>
      <c r="L29" s="10">
        <v>5.5</v>
      </c>
      <c r="M29" s="20">
        <f t="shared" ref="M29:M34" si="109">IF(AND((L29&gt;0),(L$5&gt;0)),(L29/L$5*100),"")</f>
        <v>21.400778210116734</v>
      </c>
      <c r="N29" s="10"/>
      <c r="O29" s="20" t="str">
        <f t="shared" ref="O29:O34" si="110">IF(AND((N29&gt;0),(N$5&gt;0)),(N29/N$5*100),"")</f>
        <v/>
      </c>
      <c r="P29" s="10">
        <v>4.2</v>
      </c>
      <c r="Q29" s="20">
        <f t="shared" ref="Q29:Q34" si="111">IF(AND((P29&gt;0),(P$5&gt;0)),(P29/P$5*100),"")</f>
        <v>15.272727272727273</v>
      </c>
      <c r="R29" s="10">
        <v>4.4000000000000004</v>
      </c>
      <c r="S29" s="20">
        <f t="shared" ref="S29:S34" si="112">IF(AND((R29&gt;0),(R$5&gt;0)),(R29/R$5*100),"")</f>
        <v>17.460317460317462</v>
      </c>
      <c r="T29" s="10">
        <v>4.3</v>
      </c>
      <c r="U29" s="20">
        <f t="shared" ref="U29:U34" si="113">IF(AND((T29&gt;0),(T$5&gt;0)),(T29/T$5*100),"")</f>
        <v>17.622950819672131</v>
      </c>
      <c r="V29" s="10">
        <v>4.3</v>
      </c>
      <c r="W29" s="20">
        <f t="shared" ref="W29:W34" si="114">IF(AND((V29&gt;0),(V$5&gt;0)),(V29/V$5*100),"")</f>
        <v>18.454935622317596</v>
      </c>
      <c r="X29" s="10">
        <v>3.9</v>
      </c>
      <c r="Y29" s="20">
        <f t="shared" ref="Y29:Y34" si="115">IF(AND((X29&gt;0),(X$5&gt;0)),(X29/X$5*100),"")</f>
        <v>18.139534883720927</v>
      </c>
      <c r="Z29" s="10"/>
      <c r="AA29" s="20" t="str">
        <f t="shared" ref="AA29:AA34" si="116">IF(AND((Z29&gt;0),(Z$5&gt;0)),(Z29/Z$5*100),"")</f>
        <v/>
      </c>
      <c r="AB29" s="10">
        <v>6.2</v>
      </c>
      <c r="AC29" s="20">
        <f t="shared" ref="AC29:AC34" si="117">IF(AND((AB29&gt;0),(AB$5&gt;0)),(AB29/AB$5*100),"")</f>
        <v>22.545454545454547</v>
      </c>
      <c r="AD29" s="10">
        <v>5</v>
      </c>
      <c r="AE29" s="20">
        <f t="shared" ref="AE29:AE34" si="118">IF(AND((AD29&gt;0),(AD$5&gt;0)),(AD29/AD$5*100),"")</f>
        <v>19.011406844106464</v>
      </c>
      <c r="AF29" s="10">
        <v>4.4000000000000004</v>
      </c>
      <c r="AG29" s="20">
        <f t="shared" ref="AG29:AG34" si="119">IF(AND((AF29&gt;0),(AF$5&gt;0)),(AF29/AF$5*100),"")</f>
        <v>17.886178861788618</v>
      </c>
      <c r="AH29" s="10">
        <v>4</v>
      </c>
      <c r="AI29" s="20">
        <f t="shared" ref="AI29:AI34" si="120">IF(AND((AH29&gt;0),(AH$5&gt;0)),(AH29/AH$5*100),"")</f>
        <v>17.316017316017316</v>
      </c>
      <c r="AJ29" s="10">
        <v>2.7</v>
      </c>
      <c r="AK29" s="20">
        <f t="shared" ref="AK29:AK34" si="121">IF(AND((AJ29&gt;0),(AJ$5&gt;0)),(AJ29/AJ$5*100),"")</f>
        <v>16.981132075471699</v>
      </c>
      <c r="AL29" s="10">
        <v>4.5999999999999996</v>
      </c>
      <c r="AM29" s="20">
        <f t="shared" ref="AM29:AM34" si="122">IF(AND((AL29&gt;0),(AL$5&gt;0)),(AL29/AL$5*100),"")</f>
        <v>17.968749999999996</v>
      </c>
      <c r="AN29" s="10">
        <v>5.0999999999999996</v>
      </c>
      <c r="AO29" s="20">
        <f t="shared" ref="AO29:AO34" si="123">IF(AND((AN29&gt;0),(AN$5&gt;0)),(AN29/AN$5*100),"")</f>
        <v>20.731707317073166</v>
      </c>
      <c r="AP29" s="10">
        <v>5</v>
      </c>
      <c r="AQ29" s="20">
        <f t="shared" ref="AQ29:AQ34" si="124">IF(AND((AP29&gt;0),(AP$5&gt;0)),(AP29/AP$5*100),"")</f>
        <v>21.276595744680851</v>
      </c>
      <c r="AR29" s="10">
        <v>3</v>
      </c>
      <c r="AS29" s="20">
        <f t="shared" ref="AS29:AS34" si="125">IF(AND((AR29&gt;0),(AR$5&gt;0)),(AR29/AR$5*100),"")</f>
        <v>16.483516483516482</v>
      </c>
      <c r="AT29" s="10">
        <v>4.5</v>
      </c>
      <c r="AU29" s="20">
        <f t="shared" ref="AU29:AU34" si="126">IF(AND((AT29&gt;0),(AT$5&gt;0)),(AT29/AT$5*100),"")</f>
        <v>17.857142857142858</v>
      </c>
      <c r="AV29" s="10">
        <v>4.5999999999999996</v>
      </c>
      <c r="AW29" s="20">
        <f t="shared" ref="AW29:AW34" si="127">IF(AND((AV29&gt;0),(AV$5&gt;0)),(AV29/AV$5*100),"")</f>
        <v>18.253968253968253</v>
      </c>
      <c r="AX29" s="10">
        <v>5.0999999999999996</v>
      </c>
      <c r="AY29" s="20">
        <f t="shared" ref="AY29:AY34" si="128">IF(AND((AX29&gt;0),(AX$5&gt;0)),(AX29/AX$5*100),"")</f>
        <v>20.647773279352226</v>
      </c>
      <c r="AZ29" s="10">
        <v>4.9000000000000004</v>
      </c>
      <c r="BA29" s="20">
        <f t="shared" ref="BA29:BA34" si="129">IF(AND((AZ29&gt;0),(AZ$5&gt;0)),(AZ29/AZ$5*100),"")</f>
        <v>19.600000000000001</v>
      </c>
      <c r="BB29" s="10">
        <v>5.4</v>
      </c>
      <c r="BC29" s="20">
        <f t="shared" ref="BC29:BC34" si="130">IF(AND((BB29&gt;0),(BB$5&gt;0)),(BB29/BB$5*100),"")</f>
        <v>22.040816326530614</v>
      </c>
      <c r="BD29" s="10">
        <v>3.9</v>
      </c>
      <c r="BE29" s="20">
        <f t="shared" ref="BE29:BE34" si="131">IF(AND((BD29&gt;0),(BD$5&gt;0)),(BD29/BD$5*100),"")</f>
        <v>15.294117647058822</v>
      </c>
      <c r="BF29" s="10">
        <v>4.8</v>
      </c>
      <c r="BG29" s="20">
        <f t="shared" ref="BG29:BG34" si="132">IF(AND((BF29&gt;0),(BF$5&gt;0)),(BF29/BF$5*100),"")</f>
        <v>19.123505976095615</v>
      </c>
      <c r="BH29" s="10">
        <v>5.4</v>
      </c>
      <c r="BI29" s="20">
        <f t="shared" ref="BI29:BI34" si="133">IF(AND((BH29&gt;0),(BH$5&gt;0)),(BH29/BH$5*100),"")</f>
        <v>22.689075630252102</v>
      </c>
      <c r="BK29" s="11" t="str">
        <f t="shared" si="0"/>
        <v xml:space="preserve">     External base</v>
      </c>
      <c r="BL29" s="12">
        <f t="shared" si="2"/>
        <v>28</v>
      </c>
      <c r="BM29" s="58">
        <f t="shared" si="1"/>
        <v>2.7</v>
      </c>
      <c r="BN29" s="13" t="str">
        <f t="shared" si="3"/>
        <v>–</v>
      </c>
      <c r="BO29" s="59">
        <f t="shared" si="4"/>
        <v>6.2</v>
      </c>
      <c r="BP29" s="60">
        <f t="shared" si="5"/>
        <v>15.272727272727273</v>
      </c>
      <c r="BQ29" s="14" t="str">
        <f t="shared" si="10"/>
        <v>–</v>
      </c>
      <c r="BR29" s="61">
        <f t="shared" si="6"/>
        <v>22.689075630252102</v>
      </c>
      <c r="BS29" s="62">
        <f t="shared" si="7"/>
        <v>4.625</v>
      </c>
      <c r="BT29" s="63">
        <f t="shared" si="11"/>
        <v>18.847549063025038</v>
      </c>
      <c r="BU29" s="13">
        <f t="shared" si="8"/>
        <v>0.73918122871788805</v>
      </c>
      <c r="BV29" s="64">
        <f t="shared" si="12"/>
        <v>2.0345267827390479</v>
      </c>
      <c r="BW29" s="13">
        <f t="shared" si="9"/>
        <v>4.8</v>
      </c>
      <c r="BX29" s="14">
        <f t="shared" si="13"/>
        <v>20</v>
      </c>
    </row>
    <row r="30" spans="1:76" x14ac:dyDescent="0.3">
      <c r="A30" s="9" t="s">
        <v>20</v>
      </c>
      <c r="B30" s="101"/>
      <c r="C30" s="102" t="str">
        <f t="shared" si="104"/>
        <v/>
      </c>
      <c r="D30" s="10"/>
      <c r="E30" s="20" t="str">
        <f t="shared" si="105"/>
        <v/>
      </c>
      <c r="F30" s="10">
        <v>11.4</v>
      </c>
      <c r="G30" s="20">
        <f t="shared" si="106"/>
        <v>41.605839416058402</v>
      </c>
      <c r="H30" s="10"/>
      <c r="I30" s="20" t="str">
        <f t="shared" si="107"/>
        <v/>
      </c>
      <c r="J30" s="10"/>
      <c r="K30" s="20" t="str">
        <f t="shared" si="108"/>
        <v/>
      </c>
      <c r="L30" s="10"/>
      <c r="M30" s="20" t="str">
        <f t="shared" si="109"/>
        <v/>
      </c>
      <c r="N30" s="10"/>
      <c r="O30" s="20" t="str">
        <f t="shared" si="110"/>
        <v/>
      </c>
      <c r="P30" s="10">
        <v>10.9</v>
      </c>
      <c r="Q30" s="20">
        <f t="shared" si="111"/>
        <v>39.636363636363633</v>
      </c>
      <c r="R30" s="10">
        <v>10.5</v>
      </c>
      <c r="S30" s="20">
        <f t="shared" si="112"/>
        <v>41.666666666666671</v>
      </c>
      <c r="T30" s="10">
        <v>9.5</v>
      </c>
      <c r="U30" s="20">
        <f t="shared" si="113"/>
        <v>38.934426229508205</v>
      </c>
      <c r="V30" s="10">
        <v>8.6999999999999993</v>
      </c>
      <c r="W30" s="20">
        <f t="shared" si="114"/>
        <v>37.339055793991413</v>
      </c>
      <c r="X30" s="10"/>
      <c r="Y30" s="20" t="str">
        <f t="shared" si="115"/>
        <v/>
      </c>
      <c r="Z30" s="10"/>
      <c r="AA30" s="20" t="str">
        <f t="shared" si="116"/>
        <v/>
      </c>
      <c r="AB30" s="10">
        <v>10.5</v>
      </c>
      <c r="AC30" s="20">
        <f t="shared" si="117"/>
        <v>38.181818181818187</v>
      </c>
      <c r="AD30" s="10">
        <v>10.6</v>
      </c>
      <c r="AE30" s="20">
        <f t="shared" si="118"/>
        <v>40.304182509505701</v>
      </c>
      <c r="AF30" s="10">
        <v>11</v>
      </c>
      <c r="AG30" s="20">
        <f t="shared" si="119"/>
        <v>44.715447154471541</v>
      </c>
      <c r="AH30" s="10">
        <v>9</v>
      </c>
      <c r="AI30" s="20">
        <f t="shared" si="120"/>
        <v>38.961038961038959</v>
      </c>
      <c r="AJ30" s="10">
        <v>6.1</v>
      </c>
      <c r="AK30" s="20">
        <f t="shared" si="121"/>
        <v>38.364779874213831</v>
      </c>
      <c r="AL30" s="10"/>
      <c r="AM30" s="20" t="str">
        <f t="shared" si="122"/>
        <v/>
      </c>
      <c r="AN30" s="10">
        <v>8.4</v>
      </c>
      <c r="AO30" s="20">
        <f t="shared" si="123"/>
        <v>34.146341463414629</v>
      </c>
      <c r="AP30" s="10">
        <v>10.3</v>
      </c>
      <c r="AQ30" s="20">
        <f t="shared" si="124"/>
        <v>43.829787234042556</v>
      </c>
      <c r="AR30" s="10">
        <v>5.9</v>
      </c>
      <c r="AS30" s="20">
        <f t="shared" si="125"/>
        <v>32.417582417582416</v>
      </c>
      <c r="AT30" s="10">
        <v>11.5</v>
      </c>
      <c r="AU30" s="20">
        <f t="shared" si="126"/>
        <v>45.634920634920633</v>
      </c>
      <c r="AV30" s="10">
        <v>10.1</v>
      </c>
      <c r="AW30" s="20">
        <f t="shared" si="127"/>
        <v>40.079365079365083</v>
      </c>
      <c r="AX30" s="10">
        <v>9.9</v>
      </c>
      <c r="AY30" s="20">
        <f t="shared" si="128"/>
        <v>40.08097165991903</v>
      </c>
      <c r="AZ30" s="10">
        <v>9.1</v>
      </c>
      <c r="BA30" s="20">
        <f t="shared" si="129"/>
        <v>36.4</v>
      </c>
      <c r="BB30" s="10">
        <v>9.6999999999999993</v>
      </c>
      <c r="BC30" s="20">
        <f t="shared" si="130"/>
        <v>39.591836734693878</v>
      </c>
      <c r="BD30" s="10">
        <v>9.4</v>
      </c>
      <c r="BE30" s="20">
        <f t="shared" si="131"/>
        <v>36.86274509803922</v>
      </c>
      <c r="BF30" s="10">
        <v>11.1</v>
      </c>
      <c r="BG30" s="20">
        <f t="shared" si="132"/>
        <v>44.223107569721108</v>
      </c>
      <c r="BH30" s="10">
        <v>9.8000000000000007</v>
      </c>
      <c r="BI30" s="20">
        <f t="shared" si="133"/>
        <v>41.176470588235297</v>
      </c>
      <c r="BK30" s="11" t="str">
        <f t="shared" si="0"/>
        <v xml:space="preserve">     External primary branch</v>
      </c>
      <c r="BL30" s="12">
        <f t="shared" si="2"/>
        <v>21</v>
      </c>
      <c r="BM30" s="58">
        <f t="shared" si="1"/>
        <v>5.9</v>
      </c>
      <c r="BN30" s="13" t="str">
        <f t="shared" si="3"/>
        <v>–</v>
      </c>
      <c r="BO30" s="59">
        <f t="shared" si="4"/>
        <v>11.5</v>
      </c>
      <c r="BP30" s="60">
        <f t="shared" si="5"/>
        <v>32.417582417582416</v>
      </c>
      <c r="BQ30" s="14" t="str">
        <f t="shared" si="10"/>
        <v>–</v>
      </c>
      <c r="BR30" s="61">
        <f t="shared" si="6"/>
        <v>45.634920634920633</v>
      </c>
      <c r="BS30" s="62">
        <f t="shared" si="7"/>
        <v>9.6857142857142868</v>
      </c>
      <c r="BT30" s="63">
        <f t="shared" si="11"/>
        <v>39.721559376360489</v>
      </c>
      <c r="BU30" s="13">
        <f t="shared" si="8"/>
        <v>1.4990949650658163</v>
      </c>
      <c r="BV30" s="64">
        <f t="shared" si="12"/>
        <v>3.3304830272491128</v>
      </c>
      <c r="BW30" s="13" t="str">
        <f t="shared" si="9"/>
        <v>?</v>
      </c>
      <c r="BX30" s="14" t="str">
        <f t="shared" si="13"/>
        <v>?</v>
      </c>
    </row>
    <row r="31" spans="1:76" x14ac:dyDescent="0.3">
      <c r="A31" s="9" t="s">
        <v>21</v>
      </c>
      <c r="B31" s="101">
        <v>6.8</v>
      </c>
      <c r="C31" s="102">
        <f t="shared" si="104"/>
        <v>28.333333333333332</v>
      </c>
      <c r="D31" s="10">
        <v>7.2</v>
      </c>
      <c r="E31" s="20">
        <f t="shared" si="105"/>
        <v>27.169811320754718</v>
      </c>
      <c r="F31" s="10">
        <v>7.1</v>
      </c>
      <c r="G31" s="20">
        <f t="shared" si="106"/>
        <v>25.912408759124091</v>
      </c>
      <c r="H31" s="10">
        <v>7.3</v>
      </c>
      <c r="I31" s="20">
        <f t="shared" si="107"/>
        <v>28.515625</v>
      </c>
      <c r="J31" s="10">
        <v>7.9</v>
      </c>
      <c r="K31" s="20">
        <f t="shared" si="108"/>
        <v>30.152671755725191</v>
      </c>
      <c r="L31" s="10">
        <v>6.5</v>
      </c>
      <c r="M31" s="20">
        <f t="shared" si="109"/>
        <v>25.291828793774318</v>
      </c>
      <c r="N31" s="10"/>
      <c r="O31" s="20" t="str">
        <f t="shared" si="110"/>
        <v/>
      </c>
      <c r="P31" s="10">
        <v>7.7</v>
      </c>
      <c r="Q31" s="20">
        <f t="shared" si="111"/>
        <v>28.000000000000004</v>
      </c>
      <c r="R31" s="10">
        <v>7.6</v>
      </c>
      <c r="S31" s="20">
        <f t="shared" si="112"/>
        <v>30.158730158730158</v>
      </c>
      <c r="T31" s="10">
        <v>6.8</v>
      </c>
      <c r="U31" s="20">
        <f t="shared" si="113"/>
        <v>27.868852459016395</v>
      </c>
      <c r="V31" s="10">
        <v>6.3</v>
      </c>
      <c r="W31" s="20">
        <f t="shared" si="114"/>
        <v>27.038626609442058</v>
      </c>
      <c r="X31" s="10">
        <v>5.9</v>
      </c>
      <c r="Y31" s="20">
        <f t="shared" si="115"/>
        <v>27.441860465116282</v>
      </c>
      <c r="Z31" s="10"/>
      <c r="AA31" s="20" t="str">
        <f t="shared" si="116"/>
        <v/>
      </c>
      <c r="AB31" s="10">
        <v>7.3</v>
      </c>
      <c r="AC31" s="20">
        <f t="shared" si="117"/>
        <v>26.545454545454543</v>
      </c>
      <c r="AD31" s="10">
        <v>7.7</v>
      </c>
      <c r="AE31" s="20">
        <f t="shared" si="118"/>
        <v>29.277566539923956</v>
      </c>
      <c r="AF31" s="10">
        <v>7.4</v>
      </c>
      <c r="AG31" s="20">
        <f t="shared" si="119"/>
        <v>30.081300813008127</v>
      </c>
      <c r="AH31" s="10">
        <v>6.8</v>
      </c>
      <c r="AI31" s="20">
        <f t="shared" si="120"/>
        <v>29.437229437229433</v>
      </c>
      <c r="AJ31" s="10">
        <v>4.0999999999999996</v>
      </c>
      <c r="AK31" s="20">
        <f t="shared" si="121"/>
        <v>25.786163522012579</v>
      </c>
      <c r="AL31" s="10">
        <v>8.1</v>
      </c>
      <c r="AM31" s="20">
        <f t="shared" si="122"/>
        <v>31.640624999999993</v>
      </c>
      <c r="AN31" s="10">
        <v>7</v>
      </c>
      <c r="AO31" s="20">
        <f t="shared" si="123"/>
        <v>28.455284552845526</v>
      </c>
      <c r="AP31" s="10">
        <v>7.6</v>
      </c>
      <c r="AQ31" s="20">
        <f t="shared" si="124"/>
        <v>32.340425531914889</v>
      </c>
      <c r="AR31" s="10"/>
      <c r="AS31" s="20" t="str">
        <f t="shared" si="125"/>
        <v/>
      </c>
      <c r="AT31" s="10">
        <v>8.3000000000000007</v>
      </c>
      <c r="AU31" s="20">
        <f t="shared" si="126"/>
        <v>32.936507936507944</v>
      </c>
      <c r="AV31" s="10">
        <v>7.5</v>
      </c>
      <c r="AW31" s="20">
        <f t="shared" si="127"/>
        <v>29.761904761904763</v>
      </c>
      <c r="AX31" s="10">
        <v>7.2</v>
      </c>
      <c r="AY31" s="20">
        <f t="shared" si="128"/>
        <v>29.149797570850204</v>
      </c>
      <c r="AZ31" s="10">
        <v>7.3</v>
      </c>
      <c r="BA31" s="20">
        <f t="shared" si="129"/>
        <v>29.2</v>
      </c>
      <c r="BB31" s="10">
        <v>7.2</v>
      </c>
      <c r="BC31" s="20">
        <f t="shared" si="130"/>
        <v>29.387755102040821</v>
      </c>
      <c r="BD31" s="10">
        <v>6.7</v>
      </c>
      <c r="BE31" s="20">
        <f t="shared" si="131"/>
        <v>26.274509803921571</v>
      </c>
      <c r="BF31" s="10">
        <v>7.2</v>
      </c>
      <c r="BG31" s="20">
        <f t="shared" si="132"/>
        <v>28.685258964143422</v>
      </c>
      <c r="BH31" s="10">
        <v>7.1</v>
      </c>
      <c r="BI31" s="20">
        <f t="shared" si="133"/>
        <v>29.831932773109244</v>
      </c>
      <c r="BK31" s="11" t="str">
        <f t="shared" si="0"/>
        <v xml:space="preserve">     External secondary branch</v>
      </c>
      <c r="BL31" s="12">
        <f t="shared" si="2"/>
        <v>27</v>
      </c>
      <c r="BM31" s="58">
        <f t="shared" si="1"/>
        <v>4.0999999999999996</v>
      </c>
      <c r="BN31" s="13" t="str">
        <f t="shared" si="3"/>
        <v>–</v>
      </c>
      <c r="BO31" s="59">
        <f t="shared" si="4"/>
        <v>8.3000000000000007</v>
      </c>
      <c r="BP31" s="60">
        <f t="shared" si="5"/>
        <v>25.291828793774318</v>
      </c>
      <c r="BQ31" s="14" t="str">
        <f t="shared" si="10"/>
        <v>–</v>
      </c>
      <c r="BR31" s="61">
        <f t="shared" si="6"/>
        <v>32.936507936507944</v>
      </c>
      <c r="BS31" s="62">
        <f t="shared" si="7"/>
        <v>7.0962962962962948</v>
      </c>
      <c r="BT31" s="63">
        <f t="shared" si="11"/>
        <v>28.691683907773466</v>
      </c>
      <c r="BU31" s="13">
        <f t="shared" si="8"/>
        <v>0.79878825608710946</v>
      </c>
      <c r="BV31" s="64">
        <f t="shared" si="12"/>
        <v>1.9285235969508554</v>
      </c>
      <c r="BW31" s="13">
        <f t="shared" si="9"/>
        <v>6.8</v>
      </c>
      <c r="BX31" s="14">
        <f t="shared" si="13"/>
        <v>28.333333333333332</v>
      </c>
    </row>
    <row r="32" spans="1:76" x14ac:dyDescent="0.3">
      <c r="A32" s="9" t="s">
        <v>22</v>
      </c>
      <c r="B32" s="101">
        <v>3.7</v>
      </c>
      <c r="C32" s="102">
        <f t="shared" si="104"/>
        <v>15.416666666666668</v>
      </c>
      <c r="D32" s="10">
        <v>3.5</v>
      </c>
      <c r="E32" s="20">
        <f t="shared" si="105"/>
        <v>13.20754716981132</v>
      </c>
      <c r="F32" s="10">
        <v>4.5999999999999996</v>
      </c>
      <c r="G32" s="20">
        <f t="shared" si="106"/>
        <v>16.788321167883211</v>
      </c>
      <c r="H32" s="10"/>
      <c r="I32" s="20" t="str">
        <f t="shared" si="107"/>
        <v/>
      </c>
      <c r="J32" s="10">
        <v>4.2</v>
      </c>
      <c r="K32" s="20">
        <f t="shared" si="108"/>
        <v>16.03053435114504</v>
      </c>
      <c r="L32" s="10">
        <v>4</v>
      </c>
      <c r="M32" s="20">
        <f t="shared" si="109"/>
        <v>15.56420233463035</v>
      </c>
      <c r="N32" s="10"/>
      <c r="O32" s="20" t="str">
        <f t="shared" si="110"/>
        <v/>
      </c>
      <c r="P32" s="10">
        <v>3.8</v>
      </c>
      <c r="Q32" s="20">
        <f t="shared" si="111"/>
        <v>13.818181818181818</v>
      </c>
      <c r="R32" s="10">
        <v>4</v>
      </c>
      <c r="S32" s="20">
        <f t="shared" si="112"/>
        <v>15.873015873015872</v>
      </c>
      <c r="T32" s="10">
        <v>3.5</v>
      </c>
      <c r="U32" s="20">
        <f t="shared" si="113"/>
        <v>14.34426229508197</v>
      </c>
      <c r="V32" s="10">
        <v>3.1</v>
      </c>
      <c r="W32" s="20">
        <f t="shared" si="114"/>
        <v>13.304721030042918</v>
      </c>
      <c r="X32" s="10">
        <v>3.3</v>
      </c>
      <c r="Y32" s="20">
        <f t="shared" si="115"/>
        <v>15.348837209302324</v>
      </c>
      <c r="Z32" s="10">
        <v>3.7</v>
      </c>
      <c r="AA32" s="20">
        <f t="shared" si="116"/>
        <v>15.040650406504064</v>
      </c>
      <c r="AB32" s="10">
        <v>3.9</v>
      </c>
      <c r="AC32" s="20">
        <f t="shared" si="117"/>
        <v>14.181818181818182</v>
      </c>
      <c r="AD32" s="10">
        <v>4.3</v>
      </c>
      <c r="AE32" s="20">
        <f t="shared" si="118"/>
        <v>16.349809885931556</v>
      </c>
      <c r="AF32" s="10">
        <v>3.3</v>
      </c>
      <c r="AG32" s="20">
        <f t="shared" si="119"/>
        <v>13.414634146341461</v>
      </c>
      <c r="AH32" s="10">
        <v>3.1</v>
      </c>
      <c r="AI32" s="20">
        <f t="shared" si="120"/>
        <v>13.419913419913421</v>
      </c>
      <c r="AJ32" s="10">
        <v>2.2999999999999998</v>
      </c>
      <c r="AK32" s="20">
        <f t="shared" si="121"/>
        <v>14.465408805031446</v>
      </c>
      <c r="AL32" s="10">
        <v>4.4000000000000004</v>
      </c>
      <c r="AM32" s="20">
        <f t="shared" si="122"/>
        <v>17.1875</v>
      </c>
      <c r="AN32" s="10"/>
      <c r="AO32" s="20" t="str">
        <f t="shared" si="123"/>
        <v/>
      </c>
      <c r="AP32" s="10">
        <v>4.0999999999999996</v>
      </c>
      <c r="AQ32" s="20">
        <f t="shared" si="124"/>
        <v>17.446808510638295</v>
      </c>
      <c r="AR32" s="10"/>
      <c r="AS32" s="20" t="str">
        <f t="shared" si="125"/>
        <v/>
      </c>
      <c r="AT32" s="10"/>
      <c r="AU32" s="20" t="str">
        <f t="shared" si="126"/>
        <v/>
      </c>
      <c r="AV32" s="10">
        <v>3.8</v>
      </c>
      <c r="AW32" s="20">
        <f t="shared" si="127"/>
        <v>15.079365079365079</v>
      </c>
      <c r="AX32" s="10">
        <v>4.5999999999999996</v>
      </c>
      <c r="AY32" s="20">
        <f t="shared" si="128"/>
        <v>18.623481781376515</v>
      </c>
      <c r="AZ32" s="10">
        <v>4.4000000000000004</v>
      </c>
      <c r="BA32" s="20">
        <f t="shared" si="129"/>
        <v>17.600000000000001</v>
      </c>
      <c r="BB32" s="10">
        <v>4.5</v>
      </c>
      <c r="BC32" s="20">
        <f t="shared" si="130"/>
        <v>18.367346938775512</v>
      </c>
      <c r="BD32" s="10">
        <v>3.8</v>
      </c>
      <c r="BE32" s="20">
        <f t="shared" si="131"/>
        <v>14.901960784313726</v>
      </c>
      <c r="BF32" s="10">
        <v>4.2</v>
      </c>
      <c r="BG32" s="20">
        <f t="shared" si="132"/>
        <v>16.733067729083665</v>
      </c>
      <c r="BH32" s="10">
        <v>4.0999999999999996</v>
      </c>
      <c r="BI32" s="20">
        <f t="shared" si="133"/>
        <v>17.226890756302517</v>
      </c>
      <c r="BK32" s="11" t="str">
        <f t="shared" si="0"/>
        <v xml:space="preserve">     Internal base</v>
      </c>
      <c r="BL32" s="12">
        <f t="shared" si="2"/>
        <v>25</v>
      </c>
      <c r="BM32" s="58">
        <f t="shared" si="1"/>
        <v>2.2999999999999998</v>
      </c>
      <c r="BN32" s="13" t="str">
        <f t="shared" si="3"/>
        <v>–</v>
      </c>
      <c r="BO32" s="59">
        <f t="shared" si="4"/>
        <v>4.5999999999999996</v>
      </c>
      <c r="BP32" s="60">
        <f t="shared" si="5"/>
        <v>13.20754716981132</v>
      </c>
      <c r="BQ32" s="14" t="str">
        <f t="shared" si="10"/>
        <v>–</v>
      </c>
      <c r="BR32" s="61">
        <f t="shared" si="6"/>
        <v>18.623481781376515</v>
      </c>
      <c r="BS32" s="62">
        <f t="shared" si="7"/>
        <v>3.847999999999999</v>
      </c>
      <c r="BT32" s="63">
        <f t="shared" si="11"/>
        <v>15.589397853646275</v>
      </c>
      <c r="BU32" s="13">
        <f t="shared" si="8"/>
        <v>0.5478138369921004</v>
      </c>
      <c r="BV32" s="64">
        <f t="shared" si="12"/>
        <v>1.6154556743119304</v>
      </c>
      <c r="BW32" s="13">
        <f t="shared" si="9"/>
        <v>3.7</v>
      </c>
      <c r="BX32" s="14">
        <f t="shared" si="13"/>
        <v>15.416666666666668</v>
      </c>
    </row>
    <row r="33" spans="1:76" x14ac:dyDescent="0.3">
      <c r="A33" s="9" t="s">
        <v>23</v>
      </c>
      <c r="B33" s="101">
        <v>8.5</v>
      </c>
      <c r="C33" s="102">
        <f t="shared" si="104"/>
        <v>35.416666666666671</v>
      </c>
      <c r="D33" s="10">
        <v>7.7</v>
      </c>
      <c r="E33" s="20">
        <f t="shared" si="105"/>
        <v>29.056603773584904</v>
      </c>
      <c r="F33" s="10">
        <v>9</v>
      </c>
      <c r="G33" s="20">
        <f t="shared" si="106"/>
        <v>32.846715328467155</v>
      </c>
      <c r="H33" s="10"/>
      <c r="I33" s="20" t="str">
        <f t="shared" si="107"/>
        <v/>
      </c>
      <c r="J33" s="10"/>
      <c r="K33" s="20" t="str">
        <f t="shared" si="108"/>
        <v/>
      </c>
      <c r="L33" s="10"/>
      <c r="M33" s="20" t="str">
        <f t="shared" si="109"/>
        <v/>
      </c>
      <c r="N33" s="10"/>
      <c r="O33" s="20" t="str">
        <f t="shared" si="110"/>
        <v/>
      </c>
      <c r="P33" s="10"/>
      <c r="Q33" s="20" t="str">
        <f t="shared" si="111"/>
        <v/>
      </c>
      <c r="R33" s="10">
        <v>7.8</v>
      </c>
      <c r="S33" s="20">
        <f t="shared" si="112"/>
        <v>30.952380952380953</v>
      </c>
      <c r="T33" s="10"/>
      <c r="U33" s="20" t="str">
        <f t="shared" si="113"/>
        <v/>
      </c>
      <c r="V33" s="10"/>
      <c r="W33" s="20" t="str">
        <f t="shared" si="114"/>
        <v/>
      </c>
      <c r="X33" s="10"/>
      <c r="Y33" s="20" t="str">
        <f t="shared" si="115"/>
        <v/>
      </c>
      <c r="Z33" s="10">
        <v>6.9</v>
      </c>
      <c r="AA33" s="20">
        <f t="shared" si="116"/>
        <v>28.048780487804876</v>
      </c>
      <c r="AB33" s="10">
        <v>8</v>
      </c>
      <c r="AC33" s="20">
        <f t="shared" si="117"/>
        <v>29.09090909090909</v>
      </c>
      <c r="AD33" s="10">
        <v>8.4</v>
      </c>
      <c r="AE33" s="20">
        <f t="shared" si="118"/>
        <v>31.939163498098861</v>
      </c>
      <c r="AF33" s="10"/>
      <c r="AG33" s="20" t="str">
        <f t="shared" si="119"/>
        <v/>
      </c>
      <c r="AH33" s="10"/>
      <c r="AI33" s="20" t="str">
        <f t="shared" si="120"/>
        <v/>
      </c>
      <c r="AJ33" s="10">
        <v>4.5999999999999996</v>
      </c>
      <c r="AK33" s="20">
        <f t="shared" si="121"/>
        <v>28.930817610062892</v>
      </c>
      <c r="AL33" s="10"/>
      <c r="AM33" s="20" t="str">
        <f t="shared" si="122"/>
        <v/>
      </c>
      <c r="AN33" s="10"/>
      <c r="AO33" s="20" t="str">
        <f t="shared" si="123"/>
        <v/>
      </c>
      <c r="AP33" s="10">
        <v>7.6</v>
      </c>
      <c r="AQ33" s="20">
        <f t="shared" si="124"/>
        <v>32.340425531914889</v>
      </c>
      <c r="AR33" s="10"/>
      <c r="AS33" s="20" t="str">
        <f t="shared" si="125"/>
        <v/>
      </c>
      <c r="AT33" s="10"/>
      <c r="AU33" s="20" t="str">
        <f t="shared" si="126"/>
        <v/>
      </c>
      <c r="AV33" s="10">
        <v>8.5</v>
      </c>
      <c r="AW33" s="20">
        <f t="shared" si="127"/>
        <v>33.730158730158735</v>
      </c>
      <c r="AX33" s="10"/>
      <c r="AY33" s="20" t="str">
        <f t="shared" si="128"/>
        <v/>
      </c>
      <c r="AZ33" s="10">
        <v>8.8000000000000007</v>
      </c>
      <c r="BA33" s="20">
        <f t="shared" si="129"/>
        <v>35.200000000000003</v>
      </c>
      <c r="BB33" s="10"/>
      <c r="BC33" s="20" t="str">
        <f t="shared" si="130"/>
        <v/>
      </c>
      <c r="BD33" s="10">
        <v>7.3</v>
      </c>
      <c r="BE33" s="20">
        <f t="shared" si="131"/>
        <v>28.627450980392155</v>
      </c>
      <c r="BF33" s="10">
        <v>8.5</v>
      </c>
      <c r="BG33" s="20">
        <f t="shared" si="132"/>
        <v>33.864541832669318</v>
      </c>
      <c r="BH33" s="10"/>
      <c r="BI33" s="20" t="str">
        <f t="shared" si="133"/>
        <v/>
      </c>
      <c r="BK33" s="11" t="str">
        <f t="shared" si="0"/>
        <v xml:space="preserve">     Internal primary branch</v>
      </c>
      <c r="BL33" s="12">
        <f t="shared" si="2"/>
        <v>13</v>
      </c>
      <c r="BM33" s="58">
        <f t="shared" si="1"/>
        <v>4.5999999999999996</v>
      </c>
      <c r="BN33" s="13" t="str">
        <f t="shared" si="3"/>
        <v>–</v>
      </c>
      <c r="BO33" s="59">
        <f t="shared" si="4"/>
        <v>9</v>
      </c>
      <c r="BP33" s="60">
        <f t="shared" si="5"/>
        <v>28.048780487804876</v>
      </c>
      <c r="BQ33" s="14" t="str">
        <f t="shared" si="10"/>
        <v>–</v>
      </c>
      <c r="BR33" s="61">
        <f t="shared" si="6"/>
        <v>35.416666666666671</v>
      </c>
      <c r="BS33" s="62">
        <f t="shared" si="7"/>
        <v>7.8153846153846152</v>
      </c>
      <c r="BT33" s="63">
        <f t="shared" si="11"/>
        <v>31.541893421777729</v>
      </c>
      <c r="BU33" s="13">
        <f t="shared" si="8"/>
        <v>1.1422537326459452</v>
      </c>
      <c r="BV33" s="64">
        <f t="shared" si="12"/>
        <v>2.6000303327616958</v>
      </c>
      <c r="BW33" s="13">
        <f t="shared" si="9"/>
        <v>8.5</v>
      </c>
      <c r="BX33" s="14">
        <f t="shared" si="13"/>
        <v>35.416666666666671</v>
      </c>
    </row>
    <row r="34" spans="1:76" x14ac:dyDescent="0.3">
      <c r="A34" s="9" t="s">
        <v>24</v>
      </c>
      <c r="B34" s="101">
        <v>5.2</v>
      </c>
      <c r="C34" s="102">
        <f t="shared" si="104"/>
        <v>21.666666666666668</v>
      </c>
      <c r="D34" s="10">
        <v>5.3</v>
      </c>
      <c r="E34" s="20">
        <f t="shared" si="105"/>
        <v>20</v>
      </c>
      <c r="F34" s="10">
        <v>6.4</v>
      </c>
      <c r="G34" s="20">
        <f t="shared" si="106"/>
        <v>23.357664233576646</v>
      </c>
      <c r="H34" s="10"/>
      <c r="I34" s="20" t="str">
        <f t="shared" si="107"/>
        <v/>
      </c>
      <c r="J34" s="10"/>
      <c r="K34" s="20" t="str">
        <f t="shared" si="108"/>
        <v/>
      </c>
      <c r="L34" s="10">
        <v>6.9</v>
      </c>
      <c r="M34" s="20">
        <f t="shared" si="109"/>
        <v>26.848249027237358</v>
      </c>
      <c r="N34" s="10"/>
      <c r="O34" s="20" t="str">
        <f t="shared" si="110"/>
        <v/>
      </c>
      <c r="P34" s="10">
        <v>5.3</v>
      </c>
      <c r="Q34" s="20">
        <f t="shared" si="111"/>
        <v>19.272727272727273</v>
      </c>
      <c r="R34" s="10">
        <v>5.8</v>
      </c>
      <c r="S34" s="20">
        <f t="shared" si="112"/>
        <v>23.015873015873016</v>
      </c>
      <c r="T34" s="10"/>
      <c r="U34" s="20" t="str">
        <f t="shared" si="113"/>
        <v/>
      </c>
      <c r="V34" s="10"/>
      <c r="W34" s="20" t="str">
        <f t="shared" si="114"/>
        <v/>
      </c>
      <c r="X34" s="10">
        <v>4.5</v>
      </c>
      <c r="Y34" s="20">
        <f t="shared" si="115"/>
        <v>20.930232558139537</v>
      </c>
      <c r="Z34" s="10"/>
      <c r="AA34" s="20" t="str">
        <f t="shared" si="116"/>
        <v/>
      </c>
      <c r="AB34" s="10">
        <v>6.6</v>
      </c>
      <c r="AC34" s="20">
        <f t="shared" si="117"/>
        <v>24</v>
      </c>
      <c r="AD34" s="10">
        <v>6.1</v>
      </c>
      <c r="AE34" s="20">
        <f t="shared" si="118"/>
        <v>23.193916349809886</v>
      </c>
      <c r="AF34" s="10">
        <v>5.8</v>
      </c>
      <c r="AG34" s="20">
        <f t="shared" si="119"/>
        <v>23.577235772357721</v>
      </c>
      <c r="AH34" s="10">
        <v>5.0999999999999996</v>
      </c>
      <c r="AI34" s="20">
        <f t="shared" si="120"/>
        <v>22.077922077922075</v>
      </c>
      <c r="AJ34" s="10">
        <v>3.4</v>
      </c>
      <c r="AK34" s="20">
        <f t="shared" si="121"/>
        <v>21.383647798742135</v>
      </c>
      <c r="AL34" s="10"/>
      <c r="AM34" s="20" t="str">
        <f t="shared" si="122"/>
        <v/>
      </c>
      <c r="AN34" s="10"/>
      <c r="AO34" s="20" t="str">
        <f t="shared" si="123"/>
        <v/>
      </c>
      <c r="AP34" s="10"/>
      <c r="AQ34" s="20" t="str">
        <f t="shared" si="124"/>
        <v/>
      </c>
      <c r="AR34" s="10"/>
      <c r="AS34" s="20" t="str">
        <f t="shared" si="125"/>
        <v/>
      </c>
      <c r="AT34" s="10"/>
      <c r="AU34" s="20" t="str">
        <f t="shared" si="126"/>
        <v/>
      </c>
      <c r="AV34" s="10"/>
      <c r="AW34" s="20" t="str">
        <f t="shared" si="127"/>
        <v/>
      </c>
      <c r="AX34" s="10">
        <v>5.6</v>
      </c>
      <c r="AY34" s="20">
        <f t="shared" si="128"/>
        <v>22.672064777327936</v>
      </c>
      <c r="AZ34" s="10">
        <v>6.4</v>
      </c>
      <c r="BA34" s="20">
        <f t="shared" si="129"/>
        <v>25.6</v>
      </c>
      <c r="BB34" s="10">
        <v>6.1</v>
      </c>
      <c r="BC34" s="20">
        <f t="shared" si="130"/>
        <v>24.897959183673468</v>
      </c>
      <c r="BD34" s="10">
        <v>5.5</v>
      </c>
      <c r="BE34" s="20">
        <f t="shared" si="131"/>
        <v>21.568627450980394</v>
      </c>
      <c r="BF34" s="10"/>
      <c r="BG34" s="20" t="str">
        <f t="shared" si="132"/>
        <v/>
      </c>
      <c r="BH34" s="10"/>
      <c r="BI34" s="20" t="str">
        <f t="shared" si="133"/>
        <v/>
      </c>
      <c r="BK34" s="11" t="str">
        <f t="shared" si="0"/>
        <v xml:space="preserve">     Internal secondary branch</v>
      </c>
      <c r="BL34" s="12">
        <f t="shared" si="2"/>
        <v>16</v>
      </c>
      <c r="BM34" s="58">
        <f t="shared" si="1"/>
        <v>3.4</v>
      </c>
      <c r="BN34" s="13" t="str">
        <f t="shared" si="3"/>
        <v>–</v>
      </c>
      <c r="BO34" s="59">
        <f t="shared" si="4"/>
        <v>6.9</v>
      </c>
      <c r="BP34" s="60">
        <f t="shared" si="5"/>
        <v>19.272727272727273</v>
      </c>
      <c r="BQ34" s="14" t="str">
        <f t="shared" si="10"/>
        <v>–</v>
      </c>
      <c r="BR34" s="61">
        <f t="shared" si="6"/>
        <v>26.848249027237358</v>
      </c>
      <c r="BS34" s="62">
        <f t="shared" si="7"/>
        <v>5.625</v>
      </c>
      <c r="BT34" s="63">
        <f t="shared" si="11"/>
        <v>22.753924136564631</v>
      </c>
      <c r="BU34" s="13">
        <f t="shared" si="8"/>
        <v>0.86371291526756944</v>
      </c>
      <c r="BV34" s="64">
        <f t="shared" si="12"/>
        <v>2.0045758443386013</v>
      </c>
      <c r="BW34" s="13">
        <f t="shared" si="9"/>
        <v>5.2</v>
      </c>
      <c r="BX34" s="14">
        <f t="shared" si="13"/>
        <v>21.666666666666668</v>
      </c>
    </row>
    <row r="35" spans="1:76" x14ac:dyDescent="0.3">
      <c r="A35" s="21" t="s">
        <v>27</v>
      </c>
      <c r="B35" s="99"/>
      <c r="C35" s="100"/>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74"/>
      <c r="AF35" s="22"/>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74"/>
      <c r="BK35" s="11" t="str">
        <f t="shared" si="0"/>
        <v>Claw 4 lengths</v>
      </c>
      <c r="BL35" s="12"/>
      <c r="BM35" s="58"/>
      <c r="BN35" s="13"/>
      <c r="BO35" s="59"/>
      <c r="BP35" s="60"/>
      <c r="BQ35" s="14"/>
      <c r="BR35" s="61"/>
      <c r="BS35" s="62"/>
      <c r="BT35" s="63"/>
      <c r="BU35" s="13"/>
      <c r="BV35" s="64"/>
      <c r="BW35" s="13"/>
      <c r="BX35" s="14"/>
    </row>
    <row r="36" spans="1:76" x14ac:dyDescent="0.3">
      <c r="A36" s="9" t="s">
        <v>28</v>
      </c>
      <c r="B36" s="101">
        <v>4.8</v>
      </c>
      <c r="C36" s="102">
        <f t="shared" ref="C36:C41" si="134">IF(AND((B36&gt;0),(B$5&gt;0)),(B36/B$5*100),"")</f>
        <v>20</v>
      </c>
      <c r="D36" s="10">
        <v>4.4000000000000004</v>
      </c>
      <c r="E36" s="20">
        <f t="shared" ref="E36:E41" si="135">IF(AND((D36&gt;0),(D$5&gt;0)),(D36/D$5*100),"")</f>
        <v>16.603773584905664</v>
      </c>
      <c r="F36" s="10">
        <v>4.2</v>
      </c>
      <c r="G36" s="20">
        <f t="shared" ref="G36:G41" si="136">IF(AND((F36&gt;0),(F$5&gt;0)),(F36/F$5*100),"")</f>
        <v>15.328467153284672</v>
      </c>
      <c r="H36" s="10">
        <v>3.8</v>
      </c>
      <c r="I36" s="20">
        <f t="shared" ref="I36:I41" si="137">IF(AND((H36&gt;0),(H$5&gt;0)),(H36/H$5*100),"")</f>
        <v>14.843749999999996</v>
      </c>
      <c r="J36" s="10">
        <v>4</v>
      </c>
      <c r="K36" s="20">
        <f t="shared" ref="K36:K41" si="138">IF(AND((J36&gt;0),(J$5&gt;0)),(J36/J$5*100),"")</f>
        <v>15.267175572519085</v>
      </c>
      <c r="L36" s="10">
        <v>4.8</v>
      </c>
      <c r="M36" s="20">
        <f t="shared" ref="M36:M41" si="139">IF(AND((L36&gt;0),(L$5&gt;0)),(L36/L$5*100),"")</f>
        <v>18.677042801556421</v>
      </c>
      <c r="N36" s="10">
        <v>4.7</v>
      </c>
      <c r="O36" s="20">
        <f t="shared" ref="O36:O41" si="140">IF(AND((N36&gt;0),(N$5&gt;0)),(N36/N$5*100),"")</f>
        <v>17.803030303030305</v>
      </c>
      <c r="P36" s="10">
        <v>4</v>
      </c>
      <c r="Q36" s="20">
        <f t="shared" ref="Q36:Q41" si="141">IF(AND((P36&gt;0),(P$5&gt;0)),(P36/P$5*100),"")</f>
        <v>14.545454545454545</v>
      </c>
      <c r="R36" s="10">
        <v>4.5</v>
      </c>
      <c r="S36" s="20">
        <f t="shared" ref="S36:S41" si="142">IF(AND((R36&gt;0),(R$5&gt;0)),(R36/R$5*100),"")</f>
        <v>17.857142857142858</v>
      </c>
      <c r="T36" s="10">
        <v>4.4000000000000004</v>
      </c>
      <c r="U36" s="20">
        <f t="shared" ref="U36:U41" si="143">IF(AND((T36&gt;0),(T$5&gt;0)),(T36/T$5*100),"")</f>
        <v>18.032786885245905</v>
      </c>
      <c r="V36" s="10">
        <v>3.5</v>
      </c>
      <c r="W36" s="20">
        <f t="shared" ref="W36:W41" si="144">IF(AND((V36&gt;0),(V$5&gt;0)),(V36/V$5*100),"")</f>
        <v>15.02145922746781</v>
      </c>
      <c r="X36" s="10">
        <v>3.3</v>
      </c>
      <c r="Y36" s="20">
        <f t="shared" ref="Y36:Y41" si="145">IF(AND((X36&gt;0),(X$5&gt;0)),(X36/X$5*100),"")</f>
        <v>15.348837209302324</v>
      </c>
      <c r="Z36" s="10">
        <v>4.5</v>
      </c>
      <c r="AA36" s="20">
        <f t="shared" ref="AA36:AA41" si="146">IF(AND((Z36&gt;0),(Z$5&gt;0)),(Z36/Z$5*100),"")</f>
        <v>18.292682926829269</v>
      </c>
      <c r="AB36" s="10">
        <v>4.5999999999999996</v>
      </c>
      <c r="AC36" s="20">
        <f t="shared" ref="AC36:AC41" si="147">IF(AND((AB36&gt;0),(AB$5&gt;0)),(AB36/AB$5*100),"")</f>
        <v>16.727272727272727</v>
      </c>
      <c r="AD36" s="10">
        <v>4.0999999999999996</v>
      </c>
      <c r="AE36" s="20">
        <f t="shared" ref="AE36:AE41" si="148">IF(AND((AD36&gt;0),(AD$5&gt;0)),(AD36/AD$5*100),"")</f>
        <v>15.589353612167297</v>
      </c>
      <c r="AF36" s="10">
        <v>3.3</v>
      </c>
      <c r="AG36" s="20">
        <f t="shared" ref="AG36:AG41" si="149">IF(AND((AF36&gt;0),(AF$5&gt;0)),(AF36/AF$5*100),"")</f>
        <v>13.414634146341461</v>
      </c>
      <c r="AH36" s="10">
        <v>4.3</v>
      </c>
      <c r="AI36" s="20">
        <f t="shared" ref="AI36:AI41" si="150">IF(AND((AH36&gt;0),(AH$5&gt;0)),(AH36/AH$5*100),"")</f>
        <v>18.614718614718612</v>
      </c>
      <c r="AJ36" s="10">
        <v>2.8</v>
      </c>
      <c r="AK36" s="20">
        <f t="shared" ref="AK36:AK41" si="151">IF(AND((AJ36&gt;0),(AJ$5&gt;0)),(AJ36/AJ$5*100),"")</f>
        <v>17.610062893081761</v>
      </c>
      <c r="AL36" s="10">
        <v>4.0999999999999996</v>
      </c>
      <c r="AM36" s="20">
        <f t="shared" ref="AM36:AM41" si="152">IF(AND((AL36&gt;0),(AL$5&gt;0)),(AL36/AL$5*100),"")</f>
        <v>16.015624999999996</v>
      </c>
      <c r="AN36" s="10">
        <v>4.4000000000000004</v>
      </c>
      <c r="AO36" s="20">
        <f t="shared" ref="AO36:AO41" si="153">IF(AND((AN36&gt;0),(AN$5&gt;0)),(AN36/AN$5*100),"")</f>
        <v>17.886178861788618</v>
      </c>
      <c r="AP36" s="10">
        <v>4.2</v>
      </c>
      <c r="AQ36" s="20">
        <f t="shared" ref="AQ36:AQ41" si="154">IF(AND((AP36&gt;0),(AP$5&gt;0)),(AP36/AP$5*100),"")</f>
        <v>17.872340425531917</v>
      </c>
      <c r="AR36" s="10">
        <v>2.6</v>
      </c>
      <c r="AS36" s="20">
        <f t="shared" ref="AS36:AS41" si="155">IF(AND((AR36&gt;0),(AR$5&gt;0)),(AR36/AR$5*100),"")</f>
        <v>14.285714285714288</v>
      </c>
      <c r="AT36" s="10">
        <v>3.6</v>
      </c>
      <c r="AU36" s="20">
        <f t="shared" ref="AU36:AU41" si="156">IF(AND((AT36&gt;0),(AT$5&gt;0)),(AT36/AT$5*100),"")</f>
        <v>14.285714285714288</v>
      </c>
      <c r="AV36" s="10">
        <v>4.2</v>
      </c>
      <c r="AW36" s="20">
        <f t="shared" ref="AW36:AW41" si="157">IF(AND((AV36&gt;0),(AV$5&gt;0)),(AV36/AV$5*100),"")</f>
        <v>16.666666666666668</v>
      </c>
      <c r="AX36" s="10">
        <v>5</v>
      </c>
      <c r="AY36" s="20">
        <f t="shared" ref="AY36:AY41" si="158">IF(AND((AX36&gt;0),(AX$5&gt;0)),(AX36/AX$5*100),"")</f>
        <v>20.242914979757085</v>
      </c>
      <c r="AZ36" s="10">
        <v>4.4000000000000004</v>
      </c>
      <c r="BA36" s="20">
        <f t="shared" ref="BA36:BA41" si="159">IF(AND((AZ36&gt;0),(AZ$5&gt;0)),(AZ36/AZ$5*100),"")</f>
        <v>17.600000000000001</v>
      </c>
      <c r="BB36" s="10">
        <v>4.2</v>
      </c>
      <c r="BC36" s="20">
        <f t="shared" ref="BC36:BC41" si="160">IF(AND((BB36&gt;0),(BB$5&gt;0)),(BB36/BB$5*100),"")</f>
        <v>17.142857142857142</v>
      </c>
      <c r="BD36" s="10">
        <v>4.2</v>
      </c>
      <c r="BE36" s="20">
        <f t="shared" ref="BE36:BE41" si="161">IF(AND((BD36&gt;0),(BD$5&gt;0)),(BD36/BD$5*100),"")</f>
        <v>16.470588235294116</v>
      </c>
      <c r="BF36" s="10">
        <v>5</v>
      </c>
      <c r="BG36" s="20">
        <f t="shared" ref="BG36:BG41" si="162">IF(AND((BF36&gt;0),(BF$5&gt;0)),(BF36/BF$5*100),"")</f>
        <v>19.920318725099602</v>
      </c>
      <c r="BH36" s="10">
        <v>4.5999999999999996</v>
      </c>
      <c r="BI36" s="20">
        <f t="shared" ref="BI36:BI41" si="163">IF(AND((BH36&gt;0),(BH$5&gt;0)),(BH36/BH$5*100),"")</f>
        <v>19.327731092436974</v>
      </c>
      <c r="BK36" s="11" t="str">
        <f t="shared" si="0"/>
        <v xml:space="preserve">     Anterior base</v>
      </c>
      <c r="BL36" s="12">
        <f t="shared" si="2"/>
        <v>30</v>
      </c>
      <c r="BM36" s="58">
        <f t="shared" si="1"/>
        <v>2.6</v>
      </c>
      <c r="BN36" s="13" t="str">
        <f t="shared" si="3"/>
        <v>–</v>
      </c>
      <c r="BO36" s="59">
        <f t="shared" si="4"/>
        <v>5</v>
      </c>
      <c r="BP36" s="60">
        <f t="shared" si="5"/>
        <v>13.414634146341461</v>
      </c>
      <c r="BQ36" s="14" t="str">
        <f t="shared" si="10"/>
        <v>–</v>
      </c>
      <c r="BR36" s="61">
        <f t="shared" si="6"/>
        <v>20.242914979757085</v>
      </c>
      <c r="BS36" s="62">
        <f t="shared" si="7"/>
        <v>4.1500000000000004</v>
      </c>
      <c r="BT36" s="63">
        <f t="shared" si="11"/>
        <v>16.909809825372715</v>
      </c>
      <c r="BU36" s="13">
        <f t="shared" si="8"/>
        <v>0.59000292226044027</v>
      </c>
      <c r="BV36" s="64">
        <f t="shared" si="12"/>
        <v>1.8507971451722498</v>
      </c>
      <c r="BW36" s="13">
        <f t="shared" si="9"/>
        <v>4.8</v>
      </c>
      <c r="BX36" s="14">
        <f t="shared" si="13"/>
        <v>20</v>
      </c>
    </row>
    <row r="37" spans="1:76" x14ac:dyDescent="0.3">
      <c r="A37" s="9" t="s">
        <v>29</v>
      </c>
      <c r="B37" s="101">
        <v>7.9</v>
      </c>
      <c r="C37" s="102">
        <f t="shared" si="134"/>
        <v>32.916666666666664</v>
      </c>
      <c r="D37" s="10">
        <v>8.6999999999999993</v>
      </c>
      <c r="E37" s="20">
        <f t="shared" si="135"/>
        <v>32.830188679245282</v>
      </c>
      <c r="F37" s="10">
        <v>9.1</v>
      </c>
      <c r="G37" s="20">
        <f t="shared" si="136"/>
        <v>33.211678832116789</v>
      </c>
      <c r="H37" s="10"/>
      <c r="I37" s="20" t="str">
        <f t="shared" si="137"/>
        <v/>
      </c>
      <c r="J37" s="10"/>
      <c r="K37" s="20" t="str">
        <f t="shared" si="138"/>
        <v/>
      </c>
      <c r="L37" s="10">
        <v>7.1</v>
      </c>
      <c r="M37" s="20">
        <f t="shared" si="139"/>
        <v>27.626459143968873</v>
      </c>
      <c r="N37" s="10">
        <v>8.5</v>
      </c>
      <c r="O37" s="20">
        <f t="shared" si="140"/>
        <v>32.196969696969695</v>
      </c>
      <c r="P37" s="10">
        <v>7.7</v>
      </c>
      <c r="Q37" s="20">
        <f t="shared" si="141"/>
        <v>28.000000000000004</v>
      </c>
      <c r="R37" s="10">
        <v>8.1</v>
      </c>
      <c r="S37" s="20">
        <f t="shared" si="142"/>
        <v>32.142857142857139</v>
      </c>
      <c r="T37" s="10">
        <v>7.7</v>
      </c>
      <c r="U37" s="20">
        <f t="shared" si="143"/>
        <v>31.557377049180328</v>
      </c>
      <c r="V37" s="10"/>
      <c r="W37" s="20" t="str">
        <f t="shared" si="144"/>
        <v/>
      </c>
      <c r="X37" s="10">
        <v>6</v>
      </c>
      <c r="Y37" s="20">
        <f t="shared" si="145"/>
        <v>27.906976744186046</v>
      </c>
      <c r="Z37" s="10">
        <v>7.4</v>
      </c>
      <c r="AA37" s="20">
        <f t="shared" si="146"/>
        <v>30.081300813008127</v>
      </c>
      <c r="AB37" s="10">
        <v>8.5</v>
      </c>
      <c r="AC37" s="20">
        <f t="shared" si="147"/>
        <v>30.909090909090907</v>
      </c>
      <c r="AD37" s="10"/>
      <c r="AE37" s="20" t="str">
        <f t="shared" si="148"/>
        <v/>
      </c>
      <c r="AF37" s="10">
        <v>7.6</v>
      </c>
      <c r="AG37" s="20">
        <f t="shared" si="149"/>
        <v>30.894308943089428</v>
      </c>
      <c r="AH37" s="10">
        <v>7.5</v>
      </c>
      <c r="AI37" s="20">
        <f t="shared" si="150"/>
        <v>32.467532467532465</v>
      </c>
      <c r="AJ37" s="10">
        <v>5</v>
      </c>
      <c r="AK37" s="20">
        <f t="shared" si="151"/>
        <v>31.446540880503143</v>
      </c>
      <c r="AL37" s="10"/>
      <c r="AM37" s="20" t="str">
        <f t="shared" si="152"/>
        <v/>
      </c>
      <c r="AN37" s="10">
        <v>7.6</v>
      </c>
      <c r="AO37" s="20">
        <f t="shared" si="153"/>
        <v>30.894308943089428</v>
      </c>
      <c r="AP37" s="10">
        <v>8.1</v>
      </c>
      <c r="AQ37" s="20">
        <f t="shared" si="154"/>
        <v>34.468085106382979</v>
      </c>
      <c r="AR37" s="10">
        <v>5.2</v>
      </c>
      <c r="AS37" s="20">
        <f t="shared" si="155"/>
        <v>28.571428571428577</v>
      </c>
      <c r="AT37" s="10">
        <v>8.1999999999999993</v>
      </c>
      <c r="AU37" s="20">
        <f t="shared" si="156"/>
        <v>32.539682539682538</v>
      </c>
      <c r="AV37" s="10">
        <v>8.6999999999999993</v>
      </c>
      <c r="AW37" s="20">
        <f t="shared" si="157"/>
        <v>34.523809523809526</v>
      </c>
      <c r="AX37" s="10">
        <v>8.4</v>
      </c>
      <c r="AY37" s="20">
        <f t="shared" si="158"/>
        <v>34.008097165991906</v>
      </c>
      <c r="AZ37" s="10">
        <v>8.8000000000000007</v>
      </c>
      <c r="BA37" s="20">
        <f t="shared" si="159"/>
        <v>35.200000000000003</v>
      </c>
      <c r="BB37" s="10">
        <v>7.9</v>
      </c>
      <c r="BC37" s="20">
        <f t="shared" si="160"/>
        <v>32.244897959183675</v>
      </c>
      <c r="BD37" s="10">
        <v>8.1</v>
      </c>
      <c r="BE37" s="20">
        <f t="shared" si="161"/>
        <v>31.764705882352938</v>
      </c>
      <c r="BF37" s="10">
        <v>8</v>
      </c>
      <c r="BG37" s="20">
        <f t="shared" si="162"/>
        <v>31.872509960159363</v>
      </c>
      <c r="BH37" s="10">
        <v>7.8</v>
      </c>
      <c r="BI37" s="20">
        <f t="shared" si="163"/>
        <v>32.773109243697476</v>
      </c>
      <c r="BK37" s="11" t="str">
        <f t="shared" si="0"/>
        <v xml:space="preserve">     Anterior primary branch</v>
      </c>
      <c r="BL37" s="12">
        <f t="shared" si="2"/>
        <v>25</v>
      </c>
      <c r="BM37" s="58">
        <f t="shared" si="1"/>
        <v>5</v>
      </c>
      <c r="BN37" s="13" t="str">
        <f t="shared" si="3"/>
        <v>–</v>
      </c>
      <c r="BO37" s="59">
        <f t="shared" si="4"/>
        <v>9.1</v>
      </c>
      <c r="BP37" s="60">
        <f t="shared" si="5"/>
        <v>27.626459143968873</v>
      </c>
      <c r="BQ37" s="14" t="str">
        <f t="shared" si="10"/>
        <v>–</v>
      </c>
      <c r="BR37" s="61">
        <f t="shared" si="6"/>
        <v>35.200000000000003</v>
      </c>
      <c r="BS37" s="62">
        <f t="shared" si="7"/>
        <v>7.7440000000000007</v>
      </c>
      <c r="BT37" s="63">
        <f t="shared" si="11"/>
        <v>31.721943314567739</v>
      </c>
      <c r="BU37" s="13">
        <f t="shared" si="8"/>
        <v>1.0153324578678571</v>
      </c>
      <c r="BV37" s="64">
        <f t="shared" si="12"/>
        <v>2.0468598735602117</v>
      </c>
      <c r="BW37" s="13">
        <f t="shared" si="9"/>
        <v>7.9</v>
      </c>
      <c r="BX37" s="14">
        <f t="shared" si="13"/>
        <v>32.916666666666664</v>
      </c>
    </row>
    <row r="38" spans="1:76" x14ac:dyDescent="0.3">
      <c r="A38" s="9" t="s">
        <v>30</v>
      </c>
      <c r="B38" s="101">
        <v>6.4</v>
      </c>
      <c r="C38" s="102">
        <f t="shared" si="134"/>
        <v>26.666666666666668</v>
      </c>
      <c r="D38" s="10">
        <v>6</v>
      </c>
      <c r="E38" s="20">
        <f t="shared" si="135"/>
        <v>22.641509433962266</v>
      </c>
      <c r="F38" s="10">
        <v>6.5</v>
      </c>
      <c r="G38" s="20">
        <f t="shared" si="136"/>
        <v>23.722627737226279</v>
      </c>
      <c r="H38" s="10"/>
      <c r="I38" s="20" t="str">
        <f t="shared" si="137"/>
        <v/>
      </c>
      <c r="J38" s="10"/>
      <c r="K38" s="20" t="str">
        <f t="shared" si="138"/>
        <v/>
      </c>
      <c r="L38" s="10">
        <v>5.7</v>
      </c>
      <c r="M38" s="20">
        <f t="shared" si="139"/>
        <v>22.178988326848252</v>
      </c>
      <c r="N38" s="10">
        <v>6.1</v>
      </c>
      <c r="O38" s="20">
        <f t="shared" si="140"/>
        <v>23.106060606060606</v>
      </c>
      <c r="P38" s="10"/>
      <c r="Q38" s="20" t="str">
        <f t="shared" si="141"/>
        <v/>
      </c>
      <c r="R38" s="10">
        <v>5.9</v>
      </c>
      <c r="S38" s="20">
        <f t="shared" si="142"/>
        <v>23.412698412698415</v>
      </c>
      <c r="T38" s="10">
        <v>5.3</v>
      </c>
      <c r="U38" s="20">
        <f t="shared" si="143"/>
        <v>21.721311475409838</v>
      </c>
      <c r="V38" s="10"/>
      <c r="W38" s="20" t="str">
        <f t="shared" si="144"/>
        <v/>
      </c>
      <c r="X38" s="10"/>
      <c r="Y38" s="20" t="str">
        <f t="shared" si="145"/>
        <v/>
      </c>
      <c r="Z38" s="10"/>
      <c r="AA38" s="20" t="str">
        <f t="shared" si="146"/>
        <v/>
      </c>
      <c r="AB38" s="10"/>
      <c r="AC38" s="20" t="str">
        <f t="shared" si="147"/>
        <v/>
      </c>
      <c r="AD38" s="10"/>
      <c r="AE38" s="20" t="str">
        <f t="shared" si="148"/>
        <v/>
      </c>
      <c r="AF38" s="10"/>
      <c r="AG38" s="20" t="str">
        <f t="shared" si="149"/>
        <v/>
      </c>
      <c r="AH38" s="10">
        <v>4.7</v>
      </c>
      <c r="AI38" s="20">
        <f t="shared" si="150"/>
        <v>20.346320346320347</v>
      </c>
      <c r="AJ38" s="10">
        <v>3.8</v>
      </c>
      <c r="AK38" s="20">
        <f t="shared" si="151"/>
        <v>23.899371069182386</v>
      </c>
      <c r="AL38" s="10">
        <v>5.8</v>
      </c>
      <c r="AM38" s="20">
        <f t="shared" si="152"/>
        <v>22.656249999999996</v>
      </c>
      <c r="AN38" s="10"/>
      <c r="AO38" s="20" t="str">
        <f t="shared" si="153"/>
        <v/>
      </c>
      <c r="AP38" s="10"/>
      <c r="AQ38" s="20" t="str">
        <f t="shared" si="154"/>
        <v/>
      </c>
      <c r="AR38" s="10">
        <v>3.7</v>
      </c>
      <c r="AS38" s="20">
        <f t="shared" si="155"/>
        <v>20.329670329670332</v>
      </c>
      <c r="AT38" s="10"/>
      <c r="AU38" s="20" t="str">
        <f t="shared" si="156"/>
        <v/>
      </c>
      <c r="AV38" s="10"/>
      <c r="AW38" s="20" t="str">
        <f t="shared" si="157"/>
        <v/>
      </c>
      <c r="AX38" s="10"/>
      <c r="AY38" s="20" t="str">
        <f t="shared" si="158"/>
        <v/>
      </c>
      <c r="AZ38" s="10">
        <v>5.7</v>
      </c>
      <c r="BA38" s="20">
        <f t="shared" si="159"/>
        <v>22.8</v>
      </c>
      <c r="BB38" s="10"/>
      <c r="BC38" s="20" t="str">
        <f t="shared" si="160"/>
        <v/>
      </c>
      <c r="BD38" s="10">
        <v>5.4</v>
      </c>
      <c r="BE38" s="20">
        <f t="shared" si="161"/>
        <v>21.176470588235297</v>
      </c>
      <c r="BF38" s="10"/>
      <c r="BG38" s="20" t="str">
        <f t="shared" si="162"/>
        <v/>
      </c>
      <c r="BH38" s="10"/>
      <c r="BI38" s="20" t="str">
        <f t="shared" si="163"/>
        <v/>
      </c>
      <c r="BK38" s="11" t="str">
        <f t="shared" si="0"/>
        <v xml:space="preserve">     Anterior secondary branch</v>
      </c>
      <c r="BL38" s="12">
        <f t="shared" si="2"/>
        <v>13</v>
      </c>
      <c r="BM38" s="58">
        <f t="shared" si="1"/>
        <v>3.7</v>
      </c>
      <c r="BN38" s="13" t="str">
        <f t="shared" si="3"/>
        <v>–</v>
      </c>
      <c r="BO38" s="59">
        <f t="shared" si="4"/>
        <v>6.5</v>
      </c>
      <c r="BP38" s="60">
        <f t="shared" si="5"/>
        <v>20.329670329670332</v>
      </c>
      <c r="BQ38" s="14" t="str">
        <f t="shared" si="10"/>
        <v>–</v>
      </c>
      <c r="BR38" s="61">
        <f t="shared" si="6"/>
        <v>26.666666666666668</v>
      </c>
      <c r="BS38" s="62">
        <f t="shared" si="7"/>
        <v>5.4615384615384617</v>
      </c>
      <c r="BT38" s="63">
        <f t="shared" si="11"/>
        <v>22.665995768636979</v>
      </c>
      <c r="BU38" s="13">
        <f t="shared" si="8"/>
        <v>0.89213084012236665</v>
      </c>
      <c r="BV38" s="64">
        <f t="shared" si="12"/>
        <v>1.6733331886966221</v>
      </c>
      <c r="BW38" s="13">
        <f t="shared" si="9"/>
        <v>6.4</v>
      </c>
      <c r="BX38" s="14">
        <f t="shared" si="13"/>
        <v>26.666666666666668</v>
      </c>
    </row>
    <row r="39" spans="1:76" x14ac:dyDescent="0.3">
      <c r="A39" s="9" t="s">
        <v>31</v>
      </c>
      <c r="B39" s="101">
        <v>4.9000000000000004</v>
      </c>
      <c r="C39" s="102">
        <f t="shared" si="134"/>
        <v>20.416666666666668</v>
      </c>
      <c r="D39" s="10">
        <v>5.4</v>
      </c>
      <c r="E39" s="20">
        <f t="shared" si="135"/>
        <v>20.377358490566039</v>
      </c>
      <c r="F39" s="10">
        <v>5.3</v>
      </c>
      <c r="G39" s="20">
        <f t="shared" si="136"/>
        <v>19.34306569343066</v>
      </c>
      <c r="H39" s="10"/>
      <c r="I39" s="20" t="str">
        <f t="shared" si="137"/>
        <v/>
      </c>
      <c r="J39" s="10">
        <v>5.5</v>
      </c>
      <c r="K39" s="20">
        <f t="shared" si="138"/>
        <v>20.992366412213741</v>
      </c>
      <c r="L39" s="10">
        <v>4.3</v>
      </c>
      <c r="M39" s="20">
        <f t="shared" si="139"/>
        <v>16.731517509727624</v>
      </c>
      <c r="N39" s="10">
        <v>5.0999999999999996</v>
      </c>
      <c r="O39" s="20">
        <f t="shared" si="140"/>
        <v>19.318181818181817</v>
      </c>
      <c r="P39" s="10">
        <v>6.3</v>
      </c>
      <c r="Q39" s="20">
        <f t="shared" si="141"/>
        <v>22.90909090909091</v>
      </c>
      <c r="R39" s="10">
        <v>4.9000000000000004</v>
      </c>
      <c r="S39" s="20">
        <f t="shared" si="142"/>
        <v>19.444444444444446</v>
      </c>
      <c r="T39" s="10">
        <v>6</v>
      </c>
      <c r="U39" s="20">
        <f t="shared" si="143"/>
        <v>24.590163934426233</v>
      </c>
      <c r="V39" s="10">
        <v>5</v>
      </c>
      <c r="W39" s="20">
        <f t="shared" si="144"/>
        <v>21.459227467811161</v>
      </c>
      <c r="X39" s="10">
        <v>3.9</v>
      </c>
      <c r="Y39" s="20">
        <f t="shared" si="145"/>
        <v>18.139534883720927</v>
      </c>
      <c r="Z39" s="10">
        <v>4.5</v>
      </c>
      <c r="AA39" s="20">
        <f t="shared" si="146"/>
        <v>18.292682926829269</v>
      </c>
      <c r="AB39" s="10">
        <v>5</v>
      </c>
      <c r="AC39" s="20">
        <f t="shared" si="147"/>
        <v>18.181818181818183</v>
      </c>
      <c r="AD39" s="10">
        <v>4.0999999999999996</v>
      </c>
      <c r="AE39" s="20">
        <f t="shared" si="148"/>
        <v>15.589353612167297</v>
      </c>
      <c r="AF39" s="10">
        <v>5</v>
      </c>
      <c r="AG39" s="20">
        <f t="shared" si="149"/>
        <v>20.325203252032519</v>
      </c>
      <c r="AH39" s="10">
        <v>6</v>
      </c>
      <c r="AI39" s="20">
        <f t="shared" si="150"/>
        <v>25.97402597402597</v>
      </c>
      <c r="AJ39" s="10">
        <v>3.4</v>
      </c>
      <c r="AK39" s="20">
        <f t="shared" si="151"/>
        <v>21.383647798742135</v>
      </c>
      <c r="AL39" s="10">
        <v>5.9</v>
      </c>
      <c r="AM39" s="20">
        <f t="shared" si="152"/>
        <v>23.046875</v>
      </c>
      <c r="AN39" s="10">
        <v>4.4000000000000004</v>
      </c>
      <c r="AO39" s="20">
        <f t="shared" si="153"/>
        <v>17.886178861788618</v>
      </c>
      <c r="AP39" s="10">
        <v>4.8</v>
      </c>
      <c r="AQ39" s="20">
        <f t="shared" si="154"/>
        <v>20.425531914893615</v>
      </c>
      <c r="AR39" s="10">
        <v>3.3</v>
      </c>
      <c r="AS39" s="20">
        <f t="shared" si="155"/>
        <v>18.131868131868131</v>
      </c>
      <c r="AT39" s="10">
        <v>5.7</v>
      </c>
      <c r="AU39" s="20">
        <f t="shared" si="156"/>
        <v>22.61904761904762</v>
      </c>
      <c r="AV39" s="10">
        <v>4.7</v>
      </c>
      <c r="AW39" s="20">
        <f t="shared" si="157"/>
        <v>18.650793650793652</v>
      </c>
      <c r="AX39" s="10">
        <v>4.8</v>
      </c>
      <c r="AY39" s="20">
        <f t="shared" si="158"/>
        <v>19.4331983805668</v>
      </c>
      <c r="AZ39" s="10">
        <v>5</v>
      </c>
      <c r="BA39" s="20">
        <f t="shared" si="159"/>
        <v>20</v>
      </c>
      <c r="BB39" s="10">
        <v>4.8</v>
      </c>
      <c r="BC39" s="20">
        <f t="shared" si="160"/>
        <v>19.591836734693878</v>
      </c>
      <c r="BD39" s="10">
        <v>5.5</v>
      </c>
      <c r="BE39" s="20">
        <f t="shared" si="161"/>
        <v>21.568627450980394</v>
      </c>
      <c r="BF39" s="10"/>
      <c r="BG39" s="20" t="str">
        <f t="shared" si="162"/>
        <v/>
      </c>
      <c r="BH39" s="10">
        <v>5.2</v>
      </c>
      <c r="BI39" s="20">
        <f t="shared" si="163"/>
        <v>21.84873949579832</v>
      </c>
      <c r="BK39" s="11" t="str">
        <f t="shared" si="0"/>
        <v xml:space="preserve">     Posterior base</v>
      </c>
      <c r="BL39" s="12">
        <f t="shared" si="2"/>
        <v>28</v>
      </c>
      <c r="BM39" s="58">
        <f t="shared" si="1"/>
        <v>3.3</v>
      </c>
      <c r="BN39" s="13" t="str">
        <f t="shared" si="3"/>
        <v>–</v>
      </c>
      <c r="BO39" s="59">
        <f t="shared" si="4"/>
        <v>6.3</v>
      </c>
      <c r="BP39" s="60">
        <f t="shared" si="5"/>
        <v>15.589353612167297</v>
      </c>
      <c r="BQ39" s="14" t="str">
        <f t="shared" si="10"/>
        <v>–</v>
      </c>
      <c r="BR39" s="61">
        <f t="shared" si="6"/>
        <v>25.97402597402597</v>
      </c>
      <c r="BS39" s="62">
        <f t="shared" si="7"/>
        <v>4.9535714285714283</v>
      </c>
      <c r="BT39" s="63">
        <f t="shared" si="11"/>
        <v>20.238251686297382</v>
      </c>
      <c r="BU39" s="13">
        <f t="shared" si="8"/>
        <v>0.73357679941156961</v>
      </c>
      <c r="BV39" s="64">
        <f t="shared" si="12"/>
        <v>2.2979463091267669</v>
      </c>
      <c r="BW39" s="13">
        <f t="shared" si="9"/>
        <v>4.9000000000000004</v>
      </c>
      <c r="BX39" s="14">
        <f t="shared" si="13"/>
        <v>20.416666666666668</v>
      </c>
    </row>
    <row r="40" spans="1:76" x14ac:dyDescent="0.3">
      <c r="A40" s="9" t="s">
        <v>32</v>
      </c>
      <c r="B40" s="101">
        <v>13.5</v>
      </c>
      <c r="C40" s="102">
        <f t="shared" si="134"/>
        <v>56.25</v>
      </c>
      <c r="D40" s="10">
        <v>12.5</v>
      </c>
      <c r="E40" s="20">
        <f t="shared" si="135"/>
        <v>47.169811320754718</v>
      </c>
      <c r="F40" s="10">
        <v>13</v>
      </c>
      <c r="G40" s="20">
        <f t="shared" si="136"/>
        <v>47.445255474452559</v>
      </c>
      <c r="H40" s="10"/>
      <c r="I40" s="20" t="str">
        <f t="shared" si="137"/>
        <v/>
      </c>
      <c r="J40" s="10">
        <v>13.2</v>
      </c>
      <c r="K40" s="20">
        <f t="shared" si="138"/>
        <v>50.381679389312971</v>
      </c>
      <c r="L40" s="10">
        <v>12.2</v>
      </c>
      <c r="M40" s="20">
        <f t="shared" si="139"/>
        <v>47.470817120622563</v>
      </c>
      <c r="N40" s="10">
        <v>13.2</v>
      </c>
      <c r="O40" s="20">
        <f t="shared" si="140"/>
        <v>50</v>
      </c>
      <c r="P40" s="10"/>
      <c r="Q40" s="20" t="str">
        <f t="shared" si="141"/>
        <v/>
      </c>
      <c r="R40" s="10">
        <v>12.6</v>
      </c>
      <c r="S40" s="20">
        <f t="shared" si="142"/>
        <v>50</v>
      </c>
      <c r="T40" s="10">
        <v>11</v>
      </c>
      <c r="U40" s="20">
        <f t="shared" si="143"/>
        <v>45.081967213114751</v>
      </c>
      <c r="V40" s="10">
        <v>10</v>
      </c>
      <c r="W40" s="20">
        <f t="shared" si="144"/>
        <v>42.918454935622321</v>
      </c>
      <c r="X40" s="10">
        <v>10</v>
      </c>
      <c r="Y40" s="20">
        <f t="shared" si="145"/>
        <v>46.511627906976742</v>
      </c>
      <c r="Z40" s="10">
        <v>13.7</v>
      </c>
      <c r="AA40" s="20">
        <f t="shared" si="146"/>
        <v>55.691056910569102</v>
      </c>
      <c r="AB40" s="10">
        <v>13.7</v>
      </c>
      <c r="AC40" s="20">
        <f t="shared" si="147"/>
        <v>49.81818181818182</v>
      </c>
      <c r="AD40" s="10">
        <v>11.9</v>
      </c>
      <c r="AE40" s="20">
        <f t="shared" si="148"/>
        <v>45.247148288973385</v>
      </c>
      <c r="AF40" s="10">
        <v>13.2</v>
      </c>
      <c r="AG40" s="20">
        <f t="shared" si="149"/>
        <v>53.658536585365844</v>
      </c>
      <c r="AH40" s="10">
        <v>10.3</v>
      </c>
      <c r="AI40" s="20">
        <f t="shared" si="150"/>
        <v>44.588744588744589</v>
      </c>
      <c r="AJ40" s="10">
        <v>6.5</v>
      </c>
      <c r="AK40" s="20">
        <f t="shared" si="151"/>
        <v>40.880503144654085</v>
      </c>
      <c r="AL40" s="10">
        <v>13.8</v>
      </c>
      <c r="AM40" s="20">
        <f t="shared" si="152"/>
        <v>53.90625</v>
      </c>
      <c r="AN40" s="10">
        <v>12</v>
      </c>
      <c r="AO40" s="20">
        <f t="shared" si="153"/>
        <v>48.780487804878049</v>
      </c>
      <c r="AP40" s="10">
        <v>11.7</v>
      </c>
      <c r="AQ40" s="20">
        <f t="shared" si="154"/>
        <v>49.787234042553195</v>
      </c>
      <c r="AR40" s="10"/>
      <c r="AS40" s="20" t="str">
        <f t="shared" si="155"/>
        <v/>
      </c>
      <c r="AT40" s="10">
        <v>12.6</v>
      </c>
      <c r="AU40" s="20">
        <f t="shared" si="156"/>
        <v>50</v>
      </c>
      <c r="AV40" s="10">
        <v>14</v>
      </c>
      <c r="AW40" s="20">
        <f t="shared" si="157"/>
        <v>55.555555555555557</v>
      </c>
      <c r="AX40" s="10"/>
      <c r="AY40" s="20" t="str">
        <f t="shared" si="158"/>
        <v/>
      </c>
      <c r="AZ40" s="10">
        <v>12.1</v>
      </c>
      <c r="BA40" s="20">
        <f t="shared" si="159"/>
        <v>48.4</v>
      </c>
      <c r="BB40" s="10">
        <v>12.6</v>
      </c>
      <c r="BC40" s="20">
        <f t="shared" si="160"/>
        <v>51.428571428571423</v>
      </c>
      <c r="BD40" s="10"/>
      <c r="BE40" s="20" t="str">
        <f t="shared" si="161"/>
        <v/>
      </c>
      <c r="BF40" s="10">
        <v>12.9</v>
      </c>
      <c r="BG40" s="20">
        <f t="shared" si="162"/>
        <v>51.394422310756973</v>
      </c>
      <c r="BH40" s="10">
        <v>12.5</v>
      </c>
      <c r="BI40" s="20">
        <f t="shared" si="163"/>
        <v>52.52100840336135</v>
      </c>
      <c r="BK40" s="11" t="str">
        <f t="shared" si="0"/>
        <v xml:space="preserve">     Posterior primary branch</v>
      </c>
      <c r="BL40" s="12">
        <f t="shared" si="2"/>
        <v>25</v>
      </c>
      <c r="BM40" s="58">
        <f t="shared" si="1"/>
        <v>6.5</v>
      </c>
      <c r="BN40" s="13" t="str">
        <f t="shared" si="3"/>
        <v>–</v>
      </c>
      <c r="BO40" s="59">
        <f t="shared" si="4"/>
        <v>14</v>
      </c>
      <c r="BP40" s="60">
        <f t="shared" si="5"/>
        <v>40.880503144654085</v>
      </c>
      <c r="BQ40" s="14" t="str">
        <f t="shared" si="10"/>
        <v>–</v>
      </c>
      <c r="BR40" s="61">
        <f t="shared" si="6"/>
        <v>56.25</v>
      </c>
      <c r="BS40" s="62">
        <f t="shared" si="7"/>
        <v>12.187999999999999</v>
      </c>
      <c r="BT40" s="63">
        <f t="shared" si="11"/>
        <v>49.395492569720872</v>
      </c>
      <c r="BU40" s="13">
        <f t="shared" si="8"/>
        <v>1.6379153417276062</v>
      </c>
      <c r="BV40" s="64">
        <f t="shared" si="12"/>
        <v>3.9733944972870892</v>
      </c>
      <c r="BW40" s="13">
        <f t="shared" si="9"/>
        <v>13.5</v>
      </c>
      <c r="BX40" s="14">
        <f t="shared" si="13"/>
        <v>56.25</v>
      </c>
    </row>
    <row r="41" spans="1:76" ht="14.4" thickBot="1" x14ac:dyDescent="0.35">
      <c r="A41" s="9" t="s">
        <v>33</v>
      </c>
      <c r="B41" s="101">
        <v>7.3</v>
      </c>
      <c r="C41" s="102">
        <f t="shared" si="134"/>
        <v>30.416666666666664</v>
      </c>
      <c r="D41" s="10">
        <v>7.9</v>
      </c>
      <c r="E41" s="20">
        <f t="shared" si="135"/>
        <v>29.811320754716981</v>
      </c>
      <c r="F41" s="10">
        <v>7.9</v>
      </c>
      <c r="G41" s="20">
        <f t="shared" si="136"/>
        <v>28.832116788321173</v>
      </c>
      <c r="H41" s="10"/>
      <c r="I41" s="20" t="str">
        <f t="shared" si="137"/>
        <v/>
      </c>
      <c r="J41" s="10">
        <v>8.6999999999999993</v>
      </c>
      <c r="K41" s="20">
        <f t="shared" si="138"/>
        <v>33.206106870229007</v>
      </c>
      <c r="L41" s="10">
        <v>7.4</v>
      </c>
      <c r="M41" s="20">
        <f t="shared" si="139"/>
        <v>28.793774319066152</v>
      </c>
      <c r="N41" s="10">
        <v>7.6</v>
      </c>
      <c r="O41" s="20">
        <f t="shared" si="140"/>
        <v>28.787878787878789</v>
      </c>
      <c r="P41" s="10">
        <v>8.3000000000000007</v>
      </c>
      <c r="Q41" s="20">
        <f t="shared" si="141"/>
        <v>30.181818181818183</v>
      </c>
      <c r="R41" s="10">
        <v>8.1</v>
      </c>
      <c r="S41" s="20">
        <f t="shared" si="142"/>
        <v>32.142857142857139</v>
      </c>
      <c r="T41" s="10">
        <v>6.7</v>
      </c>
      <c r="U41" s="20">
        <f t="shared" si="143"/>
        <v>27.459016393442624</v>
      </c>
      <c r="V41" s="10">
        <v>6.3</v>
      </c>
      <c r="W41" s="20">
        <f t="shared" si="144"/>
        <v>27.038626609442058</v>
      </c>
      <c r="X41" s="10">
        <v>6.5</v>
      </c>
      <c r="Y41" s="20">
        <f t="shared" si="145"/>
        <v>30.232558139534881</v>
      </c>
      <c r="Z41" s="10">
        <v>8</v>
      </c>
      <c r="AA41" s="20">
        <f t="shared" si="146"/>
        <v>32.520325203252028</v>
      </c>
      <c r="AB41" s="10"/>
      <c r="AC41" s="20" t="str">
        <f t="shared" si="147"/>
        <v/>
      </c>
      <c r="AD41" s="10"/>
      <c r="AE41" s="20" t="str">
        <f t="shared" si="148"/>
        <v/>
      </c>
      <c r="AF41" s="10">
        <v>7.8</v>
      </c>
      <c r="AG41" s="20">
        <f t="shared" si="149"/>
        <v>31.707317073170728</v>
      </c>
      <c r="AH41" s="10">
        <v>7.2</v>
      </c>
      <c r="AI41" s="20">
        <f t="shared" si="150"/>
        <v>31.168831168831169</v>
      </c>
      <c r="AJ41" s="10">
        <v>4.5</v>
      </c>
      <c r="AK41" s="20">
        <f t="shared" si="151"/>
        <v>28.30188679245283</v>
      </c>
      <c r="AL41" s="10">
        <v>8.5</v>
      </c>
      <c r="AM41" s="20">
        <f t="shared" si="152"/>
        <v>33.203125</v>
      </c>
      <c r="AN41" s="10"/>
      <c r="AO41" s="20" t="str">
        <f t="shared" si="153"/>
        <v/>
      </c>
      <c r="AP41" s="10">
        <v>8</v>
      </c>
      <c r="AQ41" s="20">
        <f t="shared" si="154"/>
        <v>34.042553191489361</v>
      </c>
      <c r="AR41" s="10">
        <v>4.8</v>
      </c>
      <c r="AS41" s="20">
        <f t="shared" si="155"/>
        <v>26.373626373626376</v>
      </c>
      <c r="AT41" s="10">
        <v>7.6</v>
      </c>
      <c r="AU41" s="20">
        <f t="shared" si="156"/>
        <v>30.158730158730158</v>
      </c>
      <c r="AV41" s="10">
        <v>8.5</v>
      </c>
      <c r="AW41" s="20">
        <f t="shared" si="157"/>
        <v>33.730158730158735</v>
      </c>
      <c r="AX41" s="10"/>
      <c r="AY41" s="20" t="str">
        <f t="shared" si="158"/>
        <v/>
      </c>
      <c r="AZ41" s="10">
        <v>7</v>
      </c>
      <c r="BA41" s="20">
        <f t="shared" si="159"/>
        <v>28.000000000000004</v>
      </c>
      <c r="BB41" s="10">
        <v>7.7</v>
      </c>
      <c r="BC41" s="20">
        <f t="shared" si="160"/>
        <v>31.428571428571427</v>
      </c>
      <c r="BD41" s="10">
        <v>7.3</v>
      </c>
      <c r="BE41" s="20">
        <f t="shared" si="161"/>
        <v>28.627450980392155</v>
      </c>
      <c r="BF41" s="10"/>
      <c r="BG41" s="20" t="str">
        <f t="shared" si="162"/>
        <v/>
      </c>
      <c r="BH41" s="10">
        <v>8</v>
      </c>
      <c r="BI41" s="20">
        <f t="shared" si="163"/>
        <v>33.613445378151255</v>
      </c>
      <c r="BK41" s="16" t="str">
        <f t="shared" si="0"/>
        <v xml:space="preserve">     Posterior secondary branch</v>
      </c>
      <c r="BL41" s="17">
        <f t="shared" si="2"/>
        <v>24</v>
      </c>
      <c r="BM41" s="65">
        <f t="shared" si="1"/>
        <v>4.5</v>
      </c>
      <c r="BN41" s="66" t="str">
        <f t="shared" si="3"/>
        <v>–</v>
      </c>
      <c r="BO41" s="67">
        <f t="shared" si="4"/>
        <v>8.6999999999999993</v>
      </c>
      <c r="BP41" s="68">
        <f t="shared" si="5"/>
        <v>26.373626373626376</v>
      </c>
      <c r="BQ41" s="69" t="str">
        <f t="shared" si="10"/>
        <v>–</v>
      </c>
      <c r="BR41" s="70">
        <f t="shared" si="6"/>
        <v>34.042553191489361</v>
      </c>
      <c r="BS41" s="71">
        <f t="shared" si="7"/>
        <v>7.3999999999999995</v>
      </c>
      <c r="BT41" s="72">
        <f t="shared" si="11"/>
        <v>30.407448422199991</v>
      </c>
      <c r="BU41" s="66">
        <f t="shared" si="8"/>
        <v>1.0471493394594851</v>
      </c>
      <c r="BV41" s="73">
        <f t="shared" si="12"/>
        <v>2.2735530483362361</v>
      </c>
      <c r="BW41" s="66">
        <f t="shared" si="9"/>
        <v>7.3</v>
      </c>
      <c r="BX41" s="69">
        <f t="shared" si="13"/>
        <v>30.416666666666664</v>
      </c>
    </row>
    <row r="42" spans="1:76" x14ac:dyDescent="0.3">
      <c r="A42" s="80"/>
      <c r="B42" s="103"/>
      <c r="C42" s="104"/>
      <c r="D42" s="81"/>
      <c r="E42" s="82"/>
      <c r="F42" s="81"/>
      <c r="G42" s="82"/>
      <c r="H42" s="81"/>
      <c r="I42" s="82"/>
      <c r="J42" s="81"/>
      <c r="K42" s="82"/>
      <c r="L42" s="81"/>
      <c r="M42" s="82"/>
      <c r="N42" s="81"/>
      <c r="O42" s="82"/>
      <c r="P42" s="81"/>
      <c r="Q42" s="82"/>
      <c r="R42" s="81"/>
      <c r="S42" s="82"/>
      <c r="T42" s="81"/>
      <c r="U42" s="82"/>
      <c r="V42" s="81"/>
      <c r="W42" s="82"/>
      <c r="X42" s="81"/>
      <c r="Y42" s="82"/>
      <c r="Z42" s="81"/>
      <c r="AA42" s="82"/>
      <c r="AB42" s="81"/>
      <c r="AC42" s="82"/>
      <c r="AD42" s="81"/>
      <c r="AE42" s="82"/>
      <c r="AF42" s="81"/>
      <c r="AG42" s="82"/>
      <c r="AH42" s="81"/>
      <c r="AI42" s="82"/>
      <c r="AJ42" s="81"/>
      <c r="AK42" s="82"/>
      <c r="AL42" s="81"/>
      <c r="AM42" s="82"/>
      <c r="AN42" s="81"/>
      <c r="AO42" s="82"/>
      <c r="AP42" s="81"/>
      <c r="AQ42" s="82"/>
      <c r="AR42" s="81"/>
      <c r="AS42" s="82"/>
      <c r="AT42" s="81"/>
      <c r="AU42" s="82"/>
      <c r="AV42" s="81"/>
      <c r="AW42" s="82"/>
      <c r="AX42" s="81"/>
      <c r="AY42" s="82"/>
      <c r="AZ42" s="81"/>
      <c r="BA42" s="82"/>
      <c r="BB42" s="81"/>
      <c r="BC42" s="82"/>
      <c r="BD42" s="81"/>
      <c r="BE42" s="82"/>
      <c r="BF42" s="81"/>
      <c r="BG42" s="82"/>
      <c r="BH42" s="81"/>
      <c r="BI42" s="82"/>
      <c r="BK42" s="18"/>
      <c r="BL42" s="15"/>
      <c r="BM42" s="58"/>
      <c r="BN42" s="33"/>
      <c r="BO42" s="59"/>
      <c r="BP42" s="60"/>
      <c r="BQ42" s="14"/>
      <c r="BR42" s="79"/>
      <c r="BS42" s="13"/>
      <c r="BT42" s="14"/>
      <c r="BU42" s="13"/>
      <c r="BV42" s="14"/>
      <c r="BW42" s="13"/>
      <c r="BX42" s="14"/>
    </row>
  </sheetData>
  <mergeCells count="38">
    <mergeCell ref="AP1:AQ1"/>
    <mergeCell ref="AR1:AS1"/>
    <mergeCell ref="AT1:AU1"/>
    <mergeCell ref="B1:C1"/>
    <mergeCell ref="D1:E1"/>
    <mergeCell ref="F1:G1"/>
    <mergeCell ref="H1:I1"/>
    <mergeCell ref="Z1:AA1"/>
    <mergeCell ref="T1:U1"/>
    <mergeCell ref="V1:W1"/>
    <mergeCell ref="X1:Y1"/>
    <mergeCell ref="J1:K1"/>
    <mergeCell ref="L1:M1"/>
    <mergeCell ref="N1:O1"/>
    <mergeCell ref="P1:Q1"/>
    <mergeCell ref="AD1:AE1"/>
    <mergeCell ref="BL1:BL2"/>
    <mergeCell ref="AB1:AC1"/>
    <mergeCell ref="AX1:AY1"/>
    <mergeCell ref="R1:S1"/>
    <mergeCell ref="AF1:AG1"/>
    <mergeCell ref="AH1:AI1"/>
    <mergeCell ref="AJ1:AK1"/>
    <mergeCell ref="AL1:AM1"/>
    <mergeCell ref="AZ1:BA1"/>
    <mergeCell ref="BB1:BC1"/>
    <mergeCell ref="BD1:BE1"/>
    <mergeCell ref="BF1:BG1"/>
    <mergeCell ref="BH1:BI1"/>
    <mergeCell ref="AV1:AW1"/>
    <mergeCell ref="AN1:AO1"/>
    <mergeCell ref="BW1:BX1"/>
    <mergeCell ref="BK1:BK2"/>
    <mergeCell ref="BM1:BR1"/>
    <mergeCell ref="BU1:BV1"/>
    <mergeCell ref="BP2:BR2"/>
    <mergeCell ref="BS1:BT1"/>
    <mergeCell ref="BM2:BO2"/>
  </mergeCells>
  <phoneticPr fontId="0" type="noConversion"/>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AJ31"/>
  <sheetViews>
    <sheetView zoomScaleNormal="100" workbookViewId="0">
      <pane xSplit="3" ySplit="1" topLeftCell="D2" activePane="bottomRight" state="frozen"/>
      <selection pane="topRight" activeCell="C1" sqref="C1"/>
      <selection pane="bottomLeft" activeCell="A2" sqref="A2"/>
      <selection pane="bottomRight" activeCell="E21" sqref="E21"/>
    </sheetView>
  </sheetViews>
  <sheetFormatPr defaultColWidth="9.109375" defaultRowHeight="13.2" x14ac:dyDescent="0.25"/>
  <cols>
    <col min="1" max="1" width="16.88671875" style="54" customWidth="1"/>
    <col min="2" max="2" width="16.88671875" style="77" customWidth="1"/>
    <col min="3" max="3" width="9.109375" style="55"/>
    <col min="4" max="36" width="17" style="56" customWidth="1"/>
    <col min="37" max="16384" width="9.109375" style="53"/>
  </cols>
  <sheetData>
    <row r="1" spans="1:36" s="49" customFormat="1" ht="27.6" x14ac:dyDescent="0.25">
      <c r="A1" s="47" t="s">
        <v>58</v>
      </c>
      <c r="B1" s="75" t="s">
        <v>59</v>
      </c>
      <c r="C1" s="48" t="s">
        <v>41</v>
      </c>
      <c r="D1" s="46" t="s">
        <v>9</v>
      </c>
      <c r="E1" s="46" t="s">
        <v>42</v>
      </c>
      <c r="F1" s="46" t="s">
        <v>43</v>
      </c>
      <c r="G1" s="46" t="s">
        <v>44</v>
      </c>
      <c r="H1" s="46" t="s">
        <v>45</v>
      </c>
      <c r="I1" s="46" t="s">
        <v>46</v>
      </c>
      <c r="J1" s="46" t="s">
        <v>47</v>
      </c>
      <c r="K1" s="46" t="s">
        <v>48</v>
      </c>
      <c r="L1" s="46" t="s">
        <v>49</v>
      </c>
      <c r="M1" s="46" t="s">
        <v>60</v>
      </c>
      <c r="N1" s="46" t="s">
        <v>61</v>
      </c>
      <c r="O1" s="46" t="s">
        <v>62</v>
      </c>
      <c r="P1" s="46" t="s">
        <v>63</v>
      </c>
      <c r="Q1" s="46" t="s">
        <v>64</v>
      </c>
      <c r="R1" s="46" t="s">
        <v>65</v>
      </c>
      <c r="S1" s="46" t="s">
        <v>66</v>
      </c>
      <c r="T1" s="46" t="s">
        <v>67</v>
      </c>
      <c r="U1" s="46" t="s">
        <v>68</v>
      </c>
      <c r="V1" s="46" t="s">
        <v>69</v>
      </c>
      <c r="W1" s="46" t="s">
        <v>70</v>
      </c>
      <c r="X1" s="46" t="s">
        <v>71</v>
      </c>
      <c r="Y1" s="46" t="s">
        <v>72</v>
      </c>
      <c r="Z1" s="46" t="s">
        <v>73</v>
      </c>
      <c r="AA1" s="46" t="s">
        <v>74</v>
      </c>
      <c r="AB1" s="46" t="s">
        <v>75</v>
      </c>
      <c r="AC1" s="46" t="s">
        <v>76</v>
      </c>
      <c r="AD1" s="46" t="s">
        <v>77</v>
      </c>
      <c r="AE1" s="46" t="s">
        <v>50</v>
      </c>
      <c r="AF1" s="46" t="s">
        <v>51</v>
      </c>
      <c r="AG1" s="46" t="s">
        <v>52</v>
      </c>
      <c r="AH1" s="46" t="s">
        <v>53</v>
      </c>
      <c r="AI1" s="46" t="s">
        <v>54</v>
      </c>
      <c r="AJ1" s="46" t="s">
        <v>55</v>
      </c>
    </row>
    <row r="2" spans="1:36" ht="13.95" customHeight="1" x14ac:dyDescent="0.25">
      <c r="A2" s="95" t="str">
        <f>'general info'!D2</f>
        <v>Hypsibius dujardini</v>
      </c>
      <c r="B2" s="96" t="str">
        <f>'general info'!D3</f>
        <v>FR.055</v>
      </c>
      <c r="C2" s="50" t="str">
        <f>animals!B1</f>
        <v>1 (NEO)</v>
      </c>
      <c r="D2" s="51">
        <f>IF(animals!B3&gt;0,animals!B3,"")</f>
        <v>289</v>
      </c>
      <c r="E2" s="52">
        <f>IF(animals!B5&gt;0,animals!B5,"")</f>
        <v>24</v>
      </c>
      <c r="F2" s="83">
        <f>IF(animals!B6&gt;0,animals!B6,"")</f>
        <v>15</v>
      </c>
      <c r="G2" s="83">
        <f>IF(animals!B7&gt;0,animals!B7,"")</f>
        <v>2.2999999999999998</v>
      </c>
      <c r="H2" s="83">
        <f>IF(animals!B8&gt;0,animals!B8,"")</f>
        <v>0.9</v>
      </c>
      <c r="I2" s="57">
        <f>IF(animals!B10&gt;0,animals!B10,"")</f>
        <v>3.9</v>
      </c>
      <c r="J2" s="83">
        <f>IF(animals!B11&gt;0,animals!B11,"")</f>
        <v>3</v>
      </c>
      <c r="K2" s="83">
        <f>IF(animals!B12&gt;0,animals!B12,"")</f>
        <v>1</v>
      </c>
      <c r="L2" s="83">
        <f>IF(animals!B13&gt;0,animals!B13,"")</f>
        <v>8</v>
      </c>
      <c r="M2" s="52">
        <f>IF(animals!B15&gt;0,animals!B15,"")</f>
        <v>4</v>
      </c>
      <c r="N2" s="52">
        <f>IF(animals!B16&gt;0,animals!B16,"")</f>
        <v>10</v>
      </c>
      <c r="O2" s="83">
        <f>IF(animals!B17&gt;0,animals!B17,"")</f>
        <v>7.4</v>
      </c>
      <c r="P2" s="83">
        <f>IF(animals!B18&gt;0,animals!B18,"")</f>
        <v>3.6</v>
      </c>
      <c r="Q2" s="83">
        <f>IF(animals!B19&gt;0,animals!B19,"")</f>
        <v>7.3</v>
      </c>
      <c r="R2" s="83">
        <f>IF(animals!B20&gt;0,animals!B20,"")</f>
        <v>4.9000000000000004</v>
      </c>
      <c r="S2" s="52">
        <f>IF(animals!B22&gt;0,animals!B22,"")</f>
        <v>4.5</v>
      </c>
      <c r="T2" s="52">
        <f>IF(animals!B23&gt;0,animals!B23,"")</f>
        <v>10.7</v>
      </c>
      <c r="U2" s="52">
        <f>IF(animals!B24&gt;0,animals!B24,"")</f>
        <v>7.1</v>
      </c>
      <c r="V2" s="52">
        <f>IF(animals!B25&gt;0,animals!B25,"")</f>
        <v>4.0999999999999996</v>
      </c>
      <c r="W2" s="83">
        <f>IF(animals!B26&gt;0,animals!B26,"")</f>
        <v>7.8</v>
      </c>
      <c r="X2" s="83">
        <f>IF(animals!B27&gt;0,animals!B27,"")</f>
        <v>5.6</v>
      </c>
      <c r="Y2" s="52">
        <f>IF(animals!B29&gt;0,animals!B29,"")</f>
        <v>4.8</v>
      </c>
      <c r="Z2" s="52" t="str">
        <f>IF(animals!B30&gt;0,animals!B30,"")</f>
        <v/>
      </c>
      <c r="AA2" s="52">
        <f>IF(animals!B31&gt;0,animals!B31,"")</f>
        <v>6.8</v>
      </c>
      <c r="AB2" s="52">
        <f>IF(animals!B32&gt;0,animals!B32,"")</f>
        <v>3.7</v>
      </c>
      <c r="AC2" s="52">
        <f>IF(animals!B33&gt;0,animals!B33,"")</f>
        <v>8.5</v>
      </c>
      <c r="AD2" s="52">
        <f>IF(animals!B34&gt;0,animals!B34,"")</f>
        <v>5.2</v>
      </c>
      <c r="AE2" s="52">
        <f>IF(animals!B36&gt;0,animals!B36,"")</f>
        <v>4.8</v>
      </c>
      <c r="AF2" s="52">
        <f>IF(animals!B37&gt;0,animals!B37,"")</f>
        <v>7.9</v>
      </c>
      <c r="AG2" s="52">
        <f>IF(animals!B38&gt;0,animals!B38,"")</f>
        <v>6.4</v>
      </c>
      <c r="AH2" s="52">
        <f>IF(animals!B39&gt;0,animals!B39,"")</f>
        <v>4.9000000000000004</v>
      </c>
      <c r="AI2" s="52">
        <f>IF(animals!B40&gt;0,animals!B40,"")</f>
        <v>13.5</v>
      </c>
      <c r="AJ2" s="52">
        <f>IF(animals!B41&gt;0,animals!B41,"")</f>
        <v>7.3</v>
      </c>
    </row>
    <row r="3" spans="1:36" x14ac:dyDescent="0.25">
      <c r="A3" s="47" t="str">
        <f>A$2</f>
        <v>Hypsibius dujardini</v>
      </c>
      <c r="B3" s="76" t="str">
        <f t="shared" ref="A3:B19" si="0">B$2</f>
        <v>FR.055</v>
      </c>
      <c r="C3" s="50">
        <f>animals!D1</f>
        <v>2</v>
      </c>
      <c r="D3" s="51">
        <f>IF(animals!D3&gt;0,animals!D3,"")</f>
        <v>290</v>
      </c>
      <c r="E3" s="52">
        <f>IF(animals!D5&gt;0,animals!D5,"")</f>
        <v>26.5</v>
      </c>
      <c r="F3" s="83">
        <f>IF(animals!D6&gt;0,animals!D6,"")</f>
        <v>17</v>
      </c>
      <c r="G3" s="83">
        <f>IF(animals!D7&gt;0,animals!D7,"")</f>
        <v>2</v>
      </c>
      <c r="H3" s="83">
        <f>IF(animals!D8&gt;0,animals!D8,"")</f>
        <v>1.2</v>
      </c>
      <c r="I3" s="57">
        <f>IF(animals!D10&gt;0,animals!D10,"")</f>
        <v>4.2</v>
      </c>
      <c r="J3" s="83">
        <f>IF(animals!D11&gt;0,animals!D11,"")</f>
        <v>3.2</v>
      </c>
      <c r="K3" s="83">
        <f>IF(animals!D12&gt;0,animals!D12,"")</f>
        <v>1.3</v>
      </c>
      <c r="L3" s="83">
        <f>IF(animals!D13&gt;0,animals!D13,"")</f>
        <v>8.1999999999999993</v>
      </c>
      <c r="M3" s="52">
        <f>IF(animals!D15&gt;0,animals!D15,"")</f>
        <v>3.9</v>
      </c>
      <c r="N3" s="52">
        <f>IF(animals!D16&gt;0,animals!D16,"")</f>
        <v>10.3</v>
      </c>
      <c r="O3" s="83">
        <f>IF(animals!D17&gt;0,animals!D17,"")</f>
        <v>7.6</v>
      </c>
      <c r="P3" s="83">
        <f>IF(animals!D18&gt;0,animals!D18,"")</f>
        <v>3.4</v>
      </c>
      <c r="Q3" s="83">
        <f>IF(animals!D19&gt;0,animals!D19,"")</f>
        <v>6.7</v>
      </c>
      <c r="R3" s="83">
        <f>IF(animals!D20&gt;0,animals!D20,"")</f>
        <v>5</v>
      </c>
      <c r="S3" s="52">
        <f>IF(animals!D22&gt;0,animals!D22,"")</f>
        <v>4.3</v>
      </c>
      <c r="T3" s="52" t="str">
        <f>IF(animals!D23&gt;0,animals!D23,"")</f>
        <v/>
      </c>
      <c r="U3" s="52">
        <f>IF(animals!D24&gt;0,animals!D24,"")</f>
        <v>7.5</v>
      </c>
      <c r="V3" s="52">
        <f>IF(animals!D25&gt;0,animals!D25,"")</f>
        <v>4</v>
      </c>
      <c r="W3" s="83">
        <f>IF(animals!D26&gt;0,animals!D26,"")</f>
        <v>8.1</v>
      </c>
      <c r="X3" s="83">
        <f>IF(animals!D27&gt;0,animals!D27,"")</f>
        <v>5</v>
      </c>
      <c r="Y3" s="52">
        <f>IF(animals!D29&gt;0,animals!D29,"")</f>
        <v>4.7</v>
      </c>
      <c r="Z3" s="52" t="str">
        <f>IF(animals!D30&gt;0,animals!D30,"")</f>
        <v/>
      </c>
      <c r="AA3" s="52">
        <f>IF(animals!D31&gt;0,animals!D31,"")</f>
        <v>7.2</v>
      </c>
      <c r="AB3" s="52">
        <f>IF(animals!D32&gt;0,animals!D32,"")</f>
        <v>3.5</v>
      </c>
      <c r="AC3" s="52">
        <f>IF(animals!D33&gt;0,animals!D33,"")</f>
        <v>7.7</v>
      </c>
      <c r="AD3" s="52">
        <f>IF(animals!D34&gt;0,animals!D34,"")</f>
        <v>5.3</v>
      </c>
      <c r="AE3" s="52">
        <f>IF(animals!D36&gt;0,animals!D36,"")</f>
        <v>4.4000000000000004</v>
      </c>
      <c r="AF3" s="52">
        <f>IF(animals!D37&gt;0,animals!D37,"")</f>
        <v>8.6999999999999993</v>
      </c>
      <c r="AG3" s="52">
        <f>IF(animals!D38&gt;0,animals!D38,"")</f>
        <v>6</v>
      </c>
      <c r="AH3" s="52">
        <f>IF(animals!D39&gt;0,animals!D39,"")</f>
        <v>5.4</v>
      </c>
      <c r="AI3" s="52">
        <f>IF(animals!D40&gt;0,animals!D40,"")</f>
        <v>12.5</v>
      </c>
      <c r="AJ3" s="52">
        <f>IF(animals!D41&gt;0,animals!D41,"")</f>
        <v>7.9</v>
      </c>
    </row>
    <row r="4" spans="1:36" x14ac:dyDescent="0.25">
      <c r="A4" s="47" t="str">
        <f t="shared" si="0"/>
        <v>Hypsibius dujardini</v>
      </c>
      <c r="B4" s="76" t="str">
        <f t="shared" si="0"/>
        <v>FR.055</v>
      </c>
      <c r="C4" s="50">
        <f>animals!F1</f>
        <v>3</v>
      </c>
      <c r="D4" s="51">
        <f>IF(animals!F3&gt;0,animals!F3,"")</f>
        <v>320</v>
      </c>
      <c r="E4" s="52">
        <f>IF(animals!F5&gt;0,animals!F5,"")</f>
        <v>27.4</v>
      </c>
      <c r="F4" s="83">
        <f>IF(animals!F6&gt;0,animals!F6,"")</f>
        <v>17.100000000000001</v>
      </c>
      <c r="G4" s="83">
        <f>IF(animals!F7&gt;0,animals!F7,"")</f>
        <v>2.2999999999999998</v>
      </c>
      <c r="H4" s="83">
        <f>IF(animals!F8&gt;0,animals!F8,"")</f>
        <v>1.2</v>
      </c>
      <c r="I4" s="57">
        <f>IF(animals!F10&gt;0,animals!F10,"")</f>
        <v>4.4000000000000004</v>
      </c>
      <c r="J4" s="83">
        <f>IF(animals!F11&gt;0,animals!F11,"")</f>
        <v>3.8</v>
      </c>
      <c r="K4" s="83">
        <f>IF(animals!F12&gt;0,animals!F12,"")</f>
        <v>1.7</v>
      </c>
      <c r="L4" s="83">
        <f>IF(animals!F13&gt;0,animals!F13,"")</f>
        <v>9</v>
      </c>
      <c r="M4" s="52">
        <f>IF(animals!F15&gt;0,animals!F15,"")</f>
        <v>4.3</v>
      </c>
      <c r="N4" s="52" t="str">
        <f>IF(animals!F16&gt;0,animals!F16,"")</f>
        <v/>
      </c>
      <c r="O4" s="83">
        <f>IF(animals!F17&gt;0,animals!F17,"")</f>
        <v>7.6</v>
      </c>
      <c r="P4" s="83">
        <f>IF(animals!F18&gt;0,animals!F18,"")</f>
        <v>3.9</v>
      </c>
      <c r="Q4" s="83">
        <f>IF(animals!F19&gt;0,animals!F19,"")</f>
        <v>7.4</v>
      </c>
      <c r="R4" s="83">
        <f>IF(animals!F20&gt;0,animals!F20,"")</f>
        <v>5.9</v>
      </c>
      <c r="S4" s="52">
        <f>IF(animals!F22&gt;0,animals!F22,"")</f>
        <v>5.3</v>
      </c>
      <c r="T4" s="52" t="str">
        <f>IF(animals!F23&gt;0,animals!F23,"")</f>
        <v/>
      </c>
      <c r="U4" s="52">
        <f>IF(animals!F24&gt;0,animals!F24,"")</f>
        <v>6.6</v>
      </c>
      <c r="V4" s="52">
        <f>IF(animals!F25&gt;0,animals!F25,"")</f>
        <v>4.3</v>
      </c>
      <c r="W4" s="83">
        <f>IF(animals!F26&gt;0,animals!F26,"")</f>
        <v>9.4</v>
      </c>
      <c r="X4" s="83">
        <f>IF(animals!F27&gt;0,animals!F27,"")</f>
        <v>6.1</v>
      </c>
      <c r="Y4" s="52">
        <f>IF(animals!F29&gt;0,animals!F29,"")</f>
        <v>5.6</v>
      </c>
      <c r="Z4" s="52">
        <f>IF(animals!F30&gt;0,animals!F30,"")</f>
        <v>11.4</v>
      </c>
      <c r="AA4" s="52">
        <f>IF(animals!F31&gt;0,animals!F31,"")</f>
        <v>7.1</v>
      </c>
      <c r="AB4" s="52">
        <f>IF(animals!F32&gt;0,animals!F32,"")</f>
        <v>4.5999999999999996</v>
      </c>
      <c r="AC4" s="52">
        <f>IF(animals!F33&gt;0,animals!F33,"")</f>
        <v>9</v>
      </c>
      <c r="AD4" s="52">
        <f>IF(animals!F34&gt;0,animals!F34,"")</f>
        <v>6.4</v>
      </c>
      <c r="AE4" s="52">
        <f>IF(animals!F36&gt;0,animals!F36,"")</f>
        <v>4.2</v>
      </c>
      <c r="AF4" s="52">
        <f>IF(animals!F37&gt;0,animals!F37,"")</f>
        <v>9.1</v>
      </c>
      <c r="AG4" s="52">
        <f>IF(animals!F38&gt;0,animals!F38,"")</f>
        <v>6.5</v>
      </c>
      <c r="AH4" s="52">
        <f>IF(animals!F39&gt;0,animals!F39,"")</f>
        <v>5.3</v>
      </c>
      <c r="AI4" s="52">
        <f>IF(animals!F40&gt;0,animals!F40,"")</f>
        <v>13</v>
      </c>
      <c r="AJ4" s="52">
        <f>IF(animals!F41&gt;0,animals!F41,"")</f>
        <v>7.9</v>
      </c>
    </row>
    <row r="5" spans="1:36" x14ac:dyDescent="0.25">
      <c r="A5" s="47" t="str">
        <f t="shared" si="0"/>
        <v>Hypsibius dujardini</v>
      </c>
      <c r="B5" s="76" t="str">
        <f t="shared" si="0"/>
        <v>FR.055</v>
      </c>
      <c r="C5" s="50">
        <f>animals!H1</f>
        <v>4</v>
      </c>
      <c r="D5" s="51">
        <f>IF(animals!H3&gt;0,animals!H3,"")</f>
        <v>287</v>
      </c>
      <c r="E5" s="52">
        <f>IF(animals!H5&gt;0,animals!H5,"")</f>
        <v>25.6</v>
      </c>
      <c r="F5" s="83">
        <f>IF(animals!H6&gt;0,animals!H6,"")</f>
        <v>16.7</v>
      </c>
      <c r="G5" s="83">
        <f>IF(animals!H7&gt;0,animals!H7,"")</f>
        <v>2</v>
      </c>
      <c r="H5" s="83">
        <f>IF(animals!H8&gt;0,animals!H8,"")</f>
        <v>1</v>
      </c>
      <c r="I5" s="57">
        <f>IF(animals!H10&gt;0,animals!H10,"")</f>
        <v>4.2</v>
      </c>
      <c r="J5" s="83">
        <f>IF(animals!H11&gt;0,animals!H11,"")</f>
        <v>3</v>
      </c>
      <c r="K5" s="83">
        <f>IF(animals!H12&gt;0,animals!H12,"")</f>
        <v>1.2</v>
      </c>
      <c r="L5" s="83">
        <f>IF(animals!H13&gt;0,animals!H13,"")</f>
        <v>8.1</v>
      </c>
      <c r="M5" s="52">
        <f>IF(animals!H15&gt;0,animals!H15,"")</f>
        <v>3.4</v>
      </c>
      <c r="N5" s="52">
        <f>IF(animals!H16&gt;0,animals!H16,"")</f>
        <v>9.5</v>
      </c>
      <c r="O5" s="83" t="str">
        <f>IF(animals!H17&gt;0,animals!H17,"")</f>
        <v/>
      </c>
      <c r="P5" s="83">
        <f>IF(animals!H18&gt;0,animals!H18,"")</f>
        <v>3.4</v>
      </c>
      <c r="Q5" s="83">
        <f>IF(animals!H19&gt;0,animals!H19,"")</f>
        <v>6.3</v>
      </c>
      <c r="R5" s="83" t="str">
        <f>IF(animals!H20&gt;0,animals!H20,"")</f>
        <v/>
      </c>
      <c r="S5" s="52">
        <f>IF(animals!H22&gt;0,animals!H22,"")</f>
        <v>3.6</v>
      </c>
      <c r="T5" s="52">
        <f>IF(animals!H23&gt;0,animals!H23,"")</f>
        <v>9.4</v>
      </c>
      <c r="U5" s="52" t="str">
        <f>IF(animals!H24&gt;0,animals!H24,"")</f>
        <v/>
      </c>
      <c r="V5" s="52">
        <f>IF(animals!H25&gt;0,animals!H25,"")</f>
        <v>3.6</v>
      </c>
      <c r="W5" s="83">
        <f>IF(animals!H26&gt;0,animals!H26,"")</f>
        <v>7.1</v>
      </c>
      <c r="X5" s="83" t="str">
        <f>IF(animals!H27&gt;0,animals!H27,"")</f>
        <v/>
      </c>
      <c r="Y5" s="52">
        <f>IF(animals!H29&gt;0,animals!H29,"")</f>
        <v>4.3</v>
      </c>
      <c r="Z5" s="52" t="str">
        <f>IF(animals!H30&gt;0,animals!H30,"")</f>
        <v/>
      </c>
      <c r="AA5" s="52">
        <f>IF(animals!H31&gt;0,animals!H31,"")</f>
        <v>7.3</v>
      </c>
      <c r="AB5" s="52" t="str">
        <f>IF(animals!H32&gt;0,animals!H32,"")</f>
        <v/>
      </c>
      <c r="AC5" s="52" t="str">
        <f>IF(animals!H33&gt;0,animals!H33,"")</f>
        <v/>
      </c>
      <c r="AD5" s="52" t="str">
        <f>IF(animals!H34&gt;0,animals!H34,"")</f>
        <v/>
      </c>
      <c r="AE5" s="52">
        <f>IF(animals!H36&gt;0,animals!H36,"")</f>
        <v>3.8</v>
      </c>
      <c r="AF5" s="52" t="str">
        <f>IF(animals!H37&gt;0,animals!H37,"")</f>
        <v/>
      </c>
      <c r="AG5" s="52" t="str">
        <f>IF(animals!H38&gt;0,animals!H38,"")</f>
        <v/>
      </c>
      <c r="AH5" s="52" t="str">
        <f>IF(animals!H39&gt;0,animals!H39,"")</f>
        <v/>
      </c>
      <c r="AI5" s="52" t="str">
        <f>IF(animals!H40&gt;0,animals!H40,"")</f>
        <v/>
      </c>
      <c r="AJ5" s="52" t="str">
        <f>IF(animals!H41&gt;0,animals!H41,"")</f>
        <v/>
      </c>
    </row>
    <row r="6" spans="1:36" x14ac:dyDescent="0.25">
      <c r="A6" s="47" t="str">
        <f t="shared" si="0"/>
        <v>Hypsibius dujardini</v>
      </c>
      <c r="B6" s="76" t="str">
        <f t="shared" si="0"/>
        <v>FR.055</v>
      </c>
      <c r="C6" s="50">
        <f>animals!J1</f>
        <v>5</v>
      </c>
      <c r="D6" s="51">
        <f>IF(animals!J3&gt;0,animals!J3,"")</f>
        <v>335</v>
      </c>
      <c r="E6" s="52">
        <f>IF(animals!J5&gt;0,animals!J5,"")</f>
        <v>26.2</v>
      </c>
      <c r="F6" s="83">
        <f>IF(animals!J6&gt;0,animals!J6,"")</f>
        <v>16</v>
      </c>
      <c r="G6" s="83">
        <f>IF(animals!J7&gt;0,animals!J7,"")</f>
        <v>2.2999999999999998</v>
      </c>
      <c r="H6" s="83">
        <f>IF(animals!J8&gt;0,animals!J8,"")</f>
        <v>1</v>
      </c>
      <c r="I6" s="57">
        <f>IF(animals!J10&gt;0,animals!J10,"")</f>
        <v>4.2</v>
      </c>
      <c r="J6" s="83">
        <f>IF(animals!J11&gt;0,animals!J11,"")</f>
        <v>3.1</v>
      </c>
      <c r="K6" s="83">
        <f>IF(animals!J12&gt;0,animals!J12,"")</f>
        <v>1.2</v>
      </c>
      <c r="L6" s="83">
        <f>IF(animals!J13&gt;0,animals!J13,"")</f>
        <v>8.4</v>
      </c>
      <c r="M6" s="52">
        <f>IF(animals!J15&gt;0,animals!J15,"")</f>
        <v>4.3</v>
      </c>
      <c r="N6" s="52">
        <f>IF(animals!J16&gt;0,animals!J16,"")</f>
        <v>9.3000000000000007</v>
      </c>
      <c r="O6" s="83">
        <f>IF(animals!J17&gt;0,animals!J17,"")</f>
        <v>7.6</v>
      </c>
      <c r="P6" s="83">
        <f>IF(animals!J18&gt;0,animals!J18,"")</f>
        <v>4.2</v>
      </c>
      <c r="Q6" s="83" t="str">
        <f>IF(animals!J19&gt;0,animals!J19,"")</f>
        <v/>
      </c>
      <c r="R6" s="83" t="str">
        <f>IF(animals!J20&gt;0,animals!J20,"")</f>
        <v/>
      </c>
      <c r="S6" s="52">
        <f>IF(animals!J22&gt;0,animals!J22,"")</f>
        <v>4.8</v>
      </c>
      <c r="T6" s="52" t="str">
        <f>IF(animals!J23&gt;0,animals!J23,"")</f>
        <v/>
      </c>
      <c r="U6" s="52">
        <f>IF(animals!J24&gt;0,animals!J24,"")</f>
        <v>8.6</v>
      </c>
      <c r="V6" s="52">
        <f>IF(animals!J25&gt;0,animals!J25,"")</f>
        <v>3.7</v>
      </c>
      <c r="W6" s="83" t="str">
        <f>IF(animals!J26&gt;0,animals!J26,"")</f>
        <v/>
      </c>
      <c r="X6" s="83" t="str">
        <f>IF(animals!J27&gt;0,animals!J27,"")</f>
        <v/>
      </c>
      <c r="Y6" s="52">
        <f>IF(animals!J29&gt;0,animals!J29,"")</f>
        <v>4.9000000000000004</v>
      </c>
      <c r="Z6" s="52" t="str">
        <f>IF(animals!J30&gt;0,animals!J30,"")</f>
        <v/>
      </c>
      <c r="AA6" s="52">
        <f>IF(animals!J31&gt;0,animals!J31,"")</f>
        <v>7.9</v>
      </c>
      <c r="AB6" s="52">
        <f>IF(animals!J32&gt;0,animals!J32,"")</f>
        <v>4.2</v>
      </c>
      <c r="AC6" s="52" t="str">
        <f>IF(animals!J33&gt;0,animals!J33,"")</f>
        <v/>
      </c>
      <c r="AD6" s="52" t="str">
        <f>IF(animals!J34&gt;0,animals!J34,"")</f>
        <v/>
      </c>
      <c r="AE6" s="52">
        <f>IF(animals!J36&gt;0,animals!J36,"")</f>
        <v>4</v>
      </c>
      <c r="AF6" s="52" t="str">
        <f>IF(animals!J37&gt;0,animals!J37,"")</f>
        <v/>
      </c>
      <c r="AG6" s="52" t="str">
        <f>IF(animals!J38&gt;0,animals!J38,"")</f>
        <v/>
      </c>
      <c r="AH6" s="52">
        <f>IF(animals!J39&gt;0,animals!J39,"")</f>
        <v>5.5</v>
      </c>
      <c r="AI6" s="52">
        <f>IF(animals!J40&gt;0,animals!J40,"")</f>
        <v>13.2</v>
      </c>
      <c r="AJ6" s="52">
        <f>IF(animals!J41&gt;0,animals!J41,"")</f>
        <v>8.6999999999999993</v>
      </c>
    </row>
    <row r="7" spans="1:36" x14ac:dyDescent="0.25">
      <c r="A7" s="47" t="str">
        <f t="shared" si="0"/>
        <v>Hypsibius dujardini</v>
      </c>
      <c r="B7" s="76" t="str">
        <f t="shared" si="0"/>
        <v>FR.055</v>
      </c>
      <c r="C7" s="50">
        <f>animals!L1</f>
        <v>6</v>
      </c>
      <c r="D7" s="51">
        <f>IF(animals!L3&gt;0,animals!L3,"")</f>
        <v>319</v>
      </c>
      <c r="E7" s="52">
        <f>IF(animals!L5&gt;0,animals!L5,"")</f>
        <v>25.7</v>
      </c>
      <c r="F7" s="83">
        <f>IF(animals!L6&gt;0,animals!L6,"")</f>
        <v>16.3</v>
      </c>
      <c r="G7" s="83">
        <f>IF(animals!L7&gt;0,animals!L7,"")</f>
        <v>2.1</v>
      </c>
      <c r="H7" s="83">
        <f>IF(animals!L8&gt;0,animals!L8,"")</f>
        <v>1.1000000000000001</v>
      </c>
      <c r="I7" s="57">
        <f>IF(animals!L10&gt;0,animals!L10,"")</f>
        <v>4.0999999999999996</v>
      </c>
      <c r="J7" s="83">
        <f>IF(animals!L11&gt;0,animals!L11,"")</f>
        <v>3.1</v>
      </c>
      <c r="K7" s="83">
        <f>IF(animals!L12&gt;0,animals!L12,"")</f>
        <v>1.5</v>
      </c>
      <c r="L7" s="83">
        <f>IF(animals!L13&gt;0,animals!L13,"")</f>
        <v>8.1999999999999993</v>
      </c>
      <c r="M7" s="52">
        <f>IF(animals!L15&gt;0,animals!L15,"")</f>
        <v>3.9</v>
      </c>
      <c r="N7" s="52" t="str">
        <f>IF(animals!L16&gt;0,animals!L16,"")</f>
        <v/>
      </c>
      <c r="O7" s="83">
        <f>IF(animals!L17&gt;0,animals!L17,"")</f>
        <v>7.6</v>
      </c>
      <c r="P7" s="83">
        <f>IF(animals!L18&gt;0,animals!L18,"")</f>
        <v>4</v>
      </c>
      <c r="Q7" s="83">
        <f>IF(animals!L19&gt;0,animals!L19,"")</f>
        <v>7.3</v>
      </c>
      <c r="R7" s="83">
        <f>IF(animals!L20&gt;0,animals!L20,"")</f>
        <v>5</v>
      </c>
      <c r="S7" s="52">
        <f>IF(animals!L22&gt;0,animals!L22,"")</f>
        <v>4.4000000000000004</v>
      </c>
      <c r="T7" s="52">
        <f>IF(animals!L23&gt;0,animals!L23,"")</f>
        <v>9.8000000000000007</v>
      </c>
      <c r="U7" s="52">
        <f>IF(animals!L24&gt;0,animals!L24,"")</f>
        <v>7.8</v>
      </c>
      <c r="V7" s="52">
        <f>IF(animals!L25&gt;0,animals!L25,"")</f>
        <v>4.0999999999999996</v>
      </c>
      <c r="W7" s="83" t="str">
        <f>IF(animals!L26&gt;0,animals!L26,"")</f>
        <v/>
      </c>
      <c r="X7" s="83">
        <f>IF(animals!L27&gt;0,animals!L27,"")</f>
        <v>5.5</v>
      </c>
      <c r="Y7" s="52">
        <f>IF(animals!L29&gt;0,animals!L29,"")</f>
        <v>5.5</v>
      </c>
      <c r="Z7" s="52" t="str">
        <f>IF(animals!L30&gt;0,animals!L30,"")</f>
        <v/>
      </c>
      <c r="AA7" s="52">
        <f>IF(animals!L31&gt;0,animals!L31,"")</f>
        <v>6.5</v>
      </c>
      <c r="AB7" s="52">
        <f>IF(animals!L32&gt;0,animals!L32,"")</f>
        <v>4</v>
      </c>
      <c r="AC7" s="52" t="str">
        <f>IF(animals!L33&gt;0,animals!L33,"")</f>
        <v/>
      </c>
      <c r="AD7" s="52">
        <f>IF(animals!L34&gt;0,animals!L34,"")</f>
        <v>6.9</v>
      </c>
      <c r="AE7" s="52">
        <f>IF(animals!L36&gt;0,animals!L36,"")</f>
        <v>4.8</v>
      </c>
      <c r="AF7" s="52">
        <f>IF(animals!L37&gt;0,animals!L37,"")</f>
        <v>7.1</v>
      </c>
      <c r="AG7" s="52">
        <f>IF(animals!L38&gt;0,animals!L38,"")</f>
        <v>5.7</v>
      </c>
      <c r="AH7" s="52">
        <f>IF(animals!L39&gt;0,animals!L39,"")</f>
        <v>4.3</v>
      </c>
      <c r="AI7" s="52">
        <f>IF(animals!L40&gt;0,animals!L40,"")</f>
        <v>12.2</v>
      </c>
      <c r="AJ7" s="52">
        <f>IF(animals!L41&gt;0,animals!L41,"")</f>
        <v>7.4</v>
      </c>
    </row>
    <row r="8" spans="1:36" x14ac:dyDescent="0.25">
      <c r="A8" s="47" t="str">
        <f t="shared" si="0"/>
        <v>Hypsibius dujardini</v>
      </c>
      <c r="B8" s="76" t="str">
        <f t="shared" si="0"/>
        <v>FR.055</v>
      </c>
      <c r="C8" s="50">
        <f>animals!N1</f>
        <v>7</v>
      </c>
      <c r="D8" s="51">
        <f>IF(animals!N3&gt;0,animals!N3,"")</f>
        <v>313</v>
      </c>
      <c r="E8" s="52">
        <f>IF(animals!N5&gt;0,animals!N5,"")</f>
        <v>26.4</v>
      </c>
      <c r="F8" s="83">
        <f>IF(animals!N6&gt;0,animals!N6,"")</f>
        <v>16.3</v>
      </c>
      <c r="G8" s="83">
        <f>IF(animals!N7&gt;0,animals!N7,"")</f>
        <v>2.2000000000000002</v>
      </c>
      <c r="H8" s="83">
        <f>IF(animals!N8&gt;0,animals!N8,"")</f>
        <v>1.2</v>
      </c>
      <c r="I8" s="57">
        <f>IF(animals!N10&gt;0,animals!N10,"")</f>
        <v>4.0999999999999996</v>
      </c>
      <c r="J8" s="83">
        <f>IF(animals!N11&gt;0,animals!N11,"")</f>
        <v>3.5</v>
      </c>
      <c r="K8" s="83">
        <f>IF(animals!N12&gt;0,animals!N12,"")</f>
        <v>1.7</v>
      </c>
      <c r="L8" s="83">
        <f>IF(animals!N13&gt;0,animals!N13,"")</f>
        <v>8.9</v>
      </c>
      <c r="M8" s="52">
        <f>IF(animals!N15&gt;0,animals!N15,"")</f>
        <v>4.5</v>
      </c>
      <c r="N8" s="52" t="str">
        <f>IF(animals!N16&gt;0,animals!N16,"")</f>
        <v/>
      </c>
      <c r="O8" s="83">
        <f>IF(animals!N17&gt;0,animals!N17,"")</f>
        <v>7.9</v>
      </c>
      <c r="P8" s="83">
        <f>IF(animals!N18&gt;0,animals!N18,"")</f>
        <v>4.0999999999999996</v>
      </c>
      <c r="Q8" s="83">
        <f>IF(animals!N19&gt;0,animals!N19,"")</f>
        <v>6.4</v>
      </c>
      <c r="R8" s="83" t="str">
        <f>IF(animals!N20&gt;0,animals!N20,"")</f>
        <v/>
      </c>
      <c r="S8" s="52">
        <f>IF(animals!N22&gt;0,animals!N22,"")</f>
        <v>4.5</v>
      </c>
      <c r="T8" s="52" t="str">
        <f>IF(animals!N23&gt;0,animals!N23,"")</f>
        <v/>
      </c>
      <c r="U8" s="52">
        <f>IF(animals!N24&gt;0,animals!N24,"")</f>
        <v>7.8</v>
      </c>
      <c r="V8" s="52">
        <f>IF(animals!N25&gt;0,animals!N25,"")</f>
        <v>3.8</v>
      </c>
      <c r="W8" s="83">
        <f>IF(animals!N26&gt;0,animals!N26,"")</f>
        <v>7.9</v>
      </c>
      <c r="X8" s="83">
        <f>IF(animals!N27&gt;0,animals!N27,"")</f>
        <v>4.7</v>
      </c>
      <c r="Y8" s="52" t="str">
        <f>IF(animals!N29&gt;0,animals!N29,"")</f>
        <v/>
      </c>
      <c r="Z8" s="52" t="str">
        <f>IF(animals!N30&gt;0,animals!N30,"")</f>
        <v/>
      </c>
      <c r="AA8" s="52" t="str">
        <f>IF(animals!N31&gt;0,animals!N31,"")</f>
        <v/>
      </c>
      <c r="AB8" s="52" t="str">
        <f>IF(animals!N32&gt;0,animals!N32,"")</f>
        <v/>
      </c>
      <c r="AC8" s="52" t="str">
        <f>IF(animals!N33&gt;0,animals!N33,"")</f>
        <v/>
      </c>
      <c r="AD8" s="52" t="str">
        <f>IF(animals!N34&gt;0,animals!N34,"")</f>
        <v/>
      </c>
      <c r="AE8" s="52">
        <f>IF(animals!N36&gt;0,animals!N36,"")</f>
        <v>4.7</v>
      </c>
      <c r="AF8" s="52">
        <f>IF(animals!N37&gt;0,animals!N37,"")</f>
        <v>8.5</v>
      </c>
      <c r="AG8" s="52">
        <f>IF(animals!N38&gt;0,animals!N38,"")</f>
        <v>6.1</v>
      </c>
      <c r="AH8" s="52">
        <f>IF(animals!N39&gt;0,animals!N39,"")</f>
        <v>5.0999999999999996</v>
      </c>
      <c r="AI8" s="52">
        <f>IF(animals!N40&gt;0,animals!N40,"")</f>
        <v>13.2</v>
      </c>
      <c r="AJ8" s="52">
        <f>IF(animals!N41&gt;0,animals!N41,"")</f>
        <v>7.6</v>
      </c>
    </row>
    <row r="9" spans="1:36" x14ac:dyDescent="0.25">
      <c r="A9" s="47" t="str">
        <f t="shared" si="0"/>
        <v>Hypsibius dujardini</v>
      </c>
      <c r="B9" s="76" t="str">
        <f t="shared" si="0"/>
        <v>FR.055</v>
      </c>
      <c r="C9" s="50">
        <f>animals!P1</f>
        <v>8</v>
      </c>
      <c r="D9" s="51">
        <f>IF(animals!P3&gt;0,animals!P3,"")</f>
        <v>311</v>
      </c>
      <c r="E9" s="52">
        <f>IF(animals!P5&gt;0,animals!P5,"")</f>
        <v>27.5</v>
      </c>
      <c r="F9" s="83">
        <f>IF(animals!P6&gt;0,animals!P6,"")</f>
        <v>17.399999999999999</v>
      </c>
      <c r="G9" s="83">
        <f>IF(animals!P7&gt;0,animals!P7,"")</f>
        <v>2.1</v>
      </c>
      <c r="H9" s="83">
        <f>IF(animals!P8&gt;0,animals!P8,"")</f>
        <v>0.9</v>
      </c>
      <c r="I9" s="57">
        <f>IF(animals!P10&gt;0,animals!P10,"")</f>
        <v>4.0999999999999996</v>
      </c>
      <c r="J9" s="83">
        <f>IF(animals!P11&gt;0,animals!P11,"")</f>
        <v>3.2</v>
      </c>
      <c r="K9" s="83">
        <f>IF(animals!P12&gt;0,animals!P12,"")</f>
        <v>1.6</v>
      </c>
      <c r="L9" s="83">
        <f>IF(animals!P13&gt;0,animals!P13,"")</f>
        <v>8.6</v>
      </c>
      <c r="M9" s="52">
        <f>IF(animals!P15&gt;0,animals!P15,"")</f>
        <v>4.4000000000000004</v>
      </c>
      <c r="N9" s="52">
        <f>IF(animals!P16&gt;0,animals!P16,"")</f>
        <v>10</v>
      </c>
      <c r="O9" s="83">
        <f>IF(animals!P17&gt;0,animals!P17,"")</f>
        <v>7.7</v>
      </c>
      <c r="P9" s="83">
        <f>IF(animals!P18&gt;0,animals!P18,"")</f>
        <v>3.6</v>
      </c>
      <c r="Q9" s="83">
        <f>IF(animals!P19&gt;0,animals!P19,"")</f>
        <v>7.6</v>
      </c>
      <c r="R9" s="83">
        <f>IF(animals!P20&gt;0,animals!P20,"")</f>
        <v>5.3</v>
      </c>
      <c r="S9" s="52">
        <f>IF(animals!P22&gt;0,animals!P22,"")</f>
        <v>4.3</v>
      </c>
      <c r="T9" s="52">
        <f>IF(animals!P23&gt;0,animals!P23,"")</f>
        <v>11.1</v>
      </c>
      <c r="U9" s="52">
        <f>IF(animals!P24&gt;0,animals!P24,"")</f>
        <v>8.4</v>
      </c>
      <c r="V9" s="52">
        <f>IF(animals!P25&gt;0,animals!P25,"")</f>
        <v>4.2</v>
      </c>
      <c r="W9" s="83">
        <f>IF(animals!P26&gt;0,animals!P26,"")</f>
        <v>8.1999999999999993</v>
      </c>
      <c r="X9" s="83">
        <f>IF(animals!P27&gt;0,animals!P27,"")</f>
        <v>5.9</v>
      </c>
      <c r="Y9" s="52">
        <f>IF(animals!P29&gt;0,animals!P29,"")</f>
        <v>4.2</v>
      </c>
      <c r="Z9" s="52">
        <f>IF(animals!P30&gt;0,animals!P30,"")</f>
        <v>10.9</v>
      </c>
      <c r="AA9" s="52">
        <f>IF(animals!P31&gt;0,animals!P31,"")</f>
        <v>7.7</v>
      </c>
      <c r="AB9" s="52">
        <f>IF(animals!P32&gt;0,animals!P32,"")</f>
        <v>3.8</v>
      </c>
      <c r="AC9" s="52" t="str">
        <f>IF(animals!P33&gt;0,animals!P33,"")</f>
        <v/>
      </c>
      <c r="AD9" s="52">
        <f>IF(animals!P34&gt;0,animals!P34,"")</f>
        <v>5.3</v>
      </c>
      <c r="AE9" s="52">
        <f>IF(animals!P36&gt;0,animals!P36,"")</f>
        <v>4</v>
      </c>
      <c r="AF9" s="52">
        <f>IF(animals!P37&gt;0,animals!P37,"")</f>
        <v>7.7</v>
      </c>
      <c r="AG9" s="52" t="str">
        <f>IF(animals!P38&gt;0,animals!P38,"")</f>
        <v/>
      </c>
      <c r="AH9" s="52">
        <f>IF(animals!P39&gt;0,animals!P39,"")</f>
        <v>6.3</v>
      </c>
      <c r="AI9" s="52" t="str">
        <f>IF(animals!P40&gt;0,animals!P40,"")</f>
        <v/>
      </c>
      <c r="AJ9" s="52">
        <f>IF(animals!P41&gt;0,animals!P41,"")</f>
        <v>8.3000000000000007</v>
      </c>
    </row>
    <row r="10" spans="1:36" x14ac:dyDescent="0.25">
      <c r="A10" s="47" t="str">
        <f t="shared" si="0"/>
        <v>Hypsibius dujardini</v>
      </c>
      <c r="B10" s="76" t="str">
        <f t="shared" si="0"/>
        <v>FR.055</v>
      </c>
      <c r="C10" s="50">
        <f>animals!R1</f>
        <v>9</v>
      </c>
      <c r="D10" s="51">
        <f>IF(animals!R3&gt;0,animals!R3,"")</f>
        <v>300</v>
      </c>
      <c r="E10" s="52">
        <f>IF(animals!R5&gt;0,animals!R5,"")</f>
        <v>25.2</v>
      </c>
      <c r="F10" s="83">
        <f>IF(animals!R6&gt;0,animals!R6,"")</f>
        <v>15.8</v>
      </c>
      <c r="G10" s="83">
        <f>IF(animals!R7&gt;0,animals!R7,"")</f>
        <v>2.2999999999999998</v>
      </c>
      <c r="H10" s="83">
        <f>IF(animals!R8&gt;0,animals!R8,"")</f>
        <v>0.9</v>
      </c>
      <c r="I10" s="57">
        <f>IF(animals!R10&gt;0,animals!R10,"")</f>
        <v>4.0999999999999996</v>
      </c>
      <c r="J10" s="83">
        <f>IF(animals!R11&gt;0,animals!R11,"")</f>
        <v>3.2</v>
      </c>
      <c r="K10" s="83">
        <f>IF(animals!R12&gt;0,animals!R12,"")</f>
        <v>1.1000000000000001</v>
      </c>
      <c r="L10" s="83">
        <f>IF(animals!R13&gt;0,animals!R13,"")</f>
        <v>7.8</v>
      </c>
      <c r="M10" s="52">
        <f>IF(animals!R15&gt;0,animals!R15,"")</f>
        <v>4</v>
      </c>
      <c r="N10" s="52" t="str">
        <f>IF(animals!R16&gt;0,animals!R16,"")</f>
        <v/>
      </c>
      <c r="O10" s="83">
        <f>IF(animals!R17&gt;0,animals!R17,"")</f>
        <v>6.8</v>
      </c>
      <c r="P10" s="83">
        <f>IF(animals!R18&gt;0,animals!R18,"")</f>
        <v>3.8</v>
      </c>
      <c r="Q10" s="83">
        <f>IF(animals!R19&gt;0,animals!R19,"")</f>
        <v>6.4</v>
      </c>
      <c r="R10" s="83">
        <f>IF(animals!R20&gt;0,animals!R20,"")</f>
        <v>5</v>
      </c>
      <c r="S10" s="52">
        <f>IF(animals!R22&gt;0,animals!R22,"")</f>
        <v>4.5999999999999996</v>
      </c>
      <c r="T10" s="52">
        <f>IF(animals!R23&gt;0,animals!R23,"")</f>
        <v>9.6</v>
      </c>
      <c r="U10" s="52">
        <f>IF(animals!R24&gt;0,animals!R24,"")</f>
        <v>7.4</v>
      </c>
      <c r="V10" s="52">
        <f>IF(animals!R25&gt;0,animals!R25,"")</f>
        <v>3.4</v>
      </c>
      <c r="W10" s="83" t="str">
        <f>IF(animals!R26&gt;0,animals!R26,"")</f>
        <v/>
      </c>
      <c r="X10" s="83">
        <f>IF(animals!R27&gt;0,animals!R27,"")</f>
        <v>5.4</v>
      </c>
      <c r="Y10" s="52">
        <f>IF(animals!R29&gt;0,animals!R29,"")</f>
        <v>4.4000000000000004</v>
      </c>
      <c r="Z10" s="52">
        <f>IF(animals!R30&gt;0,animals!R30,"")</f>
        <v>10.5</v>
      </c>
      <c r="AA10" s="52">
        <f>IF(animals!R31&gt;0,animals!R31,"")</f>
        <v>7.6</v>
      </c>
      <c r="AB10" s="52">
        <f>IF(animals!R32&gt;0,animals!R32,"")</f>
        <v>4</v>
      </c>
      <c r="AC10" s="52">
        <f>IF(animals!R33&gt;0,animals!R33,"")</f>
        <v>7.8</v>
      </c>
      <c r="AD10" s="52">
        <f>IF(animals!R34&gt;0,animals!R34,"")</f>
        <v>5.8</v>
      </c>
      <c r="AE10" s="52">
        <f>IF(animals!R36&gt;0,animals!R36,"")</f>
        <v>4.5</v>
      </c>
      <c r="AF10" s="52">
        <f>IF(animals!R37&gt;0,animals!R37,"")</f>
        <v>8.1</v>
      </c>
      <c r="AG10" s="52">
        <f>IF(animals!R38&gt;0,animals!R38,"")</f>
        <v>5.9</v>
      </c>
      <c r="AH10" s="52">
        <f>IF(animals!R39&gt;0,animals!R39,"")</f>
        <v>4.9000000000000004</v>
      </c>
      <c r="AI10" s="52">
        <f>IF(animals!R40&gt;0,animals!R40,"")</f>
        <v>12.6</v>
      </c>
      <c r="AJ10" s="52">
        <f>IF(animals!R41&gt;0,animals!R41,"")</f>
        <v>8.1</v>
      </c>
    </row>
    <row r="11" spans="1:36" x14ac:dyDescent="0.25">
      <c r="A11" s="47" t="str">
        <f t="shared" si="0"/>
        <v>Hypsibius dujardini</v>
      </c>
      <c r="B11" s="76" t="str">
        <f t="shared" si="0"/>
        <v>FR.055</v>
      </c>
      <c r="C11" s="50">
        <f>animals!T1</f>
        <v>10</v>
      </c>
      <c r="D11" s="51">
        <f>IF(animals!T3&gt;0,animals!T3,"")</f>
        <v>297</v>
      </c>
      <c r="E11" s="52">
        <f>IF(animals!T5&gt;0,animals!T5,"")</f>
        <v>24.4</v>
      </c>
      <c r="F11" s="83">
        <f>IF(animals!T6&gt;0,animals!T6,"")</f>
        <v>14.9</v>
      </c>
      <c r="G11" s="83">
        <f>IF(animals!T7&gt;0,animals!T7,"")</f>
        <v>2</v>
      </c>
      <c r="H11" s="83">
        <f>IF(animals!T8&gt;0,animals!T8,"")</f>
        <v>1.1000000000000001</v>
      </c>
      <c r="I11" s="57">
        <f>IF(animals!T10&gt;0,animals!T10,"")</f>
        <v>4.2</v>
      </c>
      <c r="J11" s="83">
        <f>IF(animals!T11&gt;0,animals!T11,"")</f>
        <v>3.4</v>
      </c>
      <c r="K11" s="83">
        <f>IF(animals!T12&gt;0,animals!T12,"")</f>
        <v>1.3</v>
      </c>
      <c r="L11" s="83">
        <f>IF(animals!T13&gt;0,animals!T13,"")</f>
        <v>8.6999999999999993</v>
      </c>
      <c r="M11" s="52">
        <f>IF(animals!T15&gt;0,animals!T15,"")</f>
        <v>4.3</v>
      </c>
      <c r="N11" s="52">
        <f>IF(animals!T16&gt;0,animals!T16,"")</f>
        <v>8.6</v>
      </c>
      <c r="O11" s="83">
        <f>IF(animals!T17&gt;0,animals!T17,"")</f>
        <v>6.4</v>
      </c>
      <c r="P11" s="83">
        <f>IF(animals!T18&gt;0,animals!T18,"")</f>
        <v>3.6</v>
      </c>
      <c r="Q11" s="83" t="str">
        <f>IF(animals!T19&gt;0,animals!T19,"")</f>
        <v/>
      </c>
      <c r="R11" s="83">
        <f>IF(animals!T20&gt;0,animals!T20,"")</f>
        <v>5</v>
      </c>
      <c r="S11" s="52">
        <f>IF(animals!T22&gt;0,animals!T22,"")</f>
        <v>4.7</v>
      </c>
      <c r="T11" s="52">
        <f>IF(animals!T23&gt;0,animals!T23,"")</f>
        <v>9.9</v>
      </c>
      <c r="U11" s="52">
        <f>IF(animals!T24&gt;0,animals!T24,"")</f>
        <v>7.4</v>
      </c>
      <c r="V11" s="52">
        <f>IF(animals!T25&gt;0,animals!T25,"")</f>
        <v>3.8</v>
      </c>
      <c r="W11" s="83" t="str">
        <f>IF(animals!T26&gt;0,animals!T26,"")</f>
        <v/>
      </c>
      <c r="X11" s="83">
        <f>IF(animals!T27&gt;0,animals!T27,"")</f>
        <v>4.9000000000000004</v>
      </c>
      <c r="Y11" s="52">
        <f>IF(animals!T29&gt;0,animals!T29,"")</f>
        <v>4.3</v>
      </c>
      <c r="Z11" s="52">
        <f>IF(animals!T30&gt;0,animals!T30,"")</f>
        <v>9.5</v>
      </c>
      <c r="AA11" s="52">
        <f>IF(animals!T31&gt;0,animals!T31,"")</f>
        <v>6.8</v>
      </c>
      <c r="AB11" s="52">
        <f>IF(animals!T32&gt;0,animals!T32,"")</f>
        <v>3.5</v>
      </c>
      <c r="AC11" s="52" t="str">
        <f>IF(animals!T33&gt;0,animals!T33,"")</f>
        <v/>
      </c>
      <c r="AD11" s="52" t="str">
        <f>IF(animals!T34&gt;0,animals!T34,"")</f>
        <v/>
      </c>
      <c r="AE11" s="52">
        <f>IF(animals!T36&gt;0,animals!T36,"")</f>
        <v>4.4000000000000004</v>
      </c>
      <c r="AF11" s="52">
        <f>IF(animals!T37&gt;0,animals!T37,"")</f>
        <v>7.7</v>
      </c>
      <c r="AG11" s="52">
        <f>IF(animals!T38&gt;0,animals!T38,"")</f>
        <v>5.3</v>
      </c>
      <c r="AH11" s="52">
        <f>IF(animals!T39&gt;0,animals!T39,"")</f>
        <v>6</v>
      </c>
      <c r="AI11" s="52">
        <f>IF(animals!T40&gt;0,animals!T40,"")</f>
        <v>11</v>
      </c>
      <c r="AJ11" s="52">
        <f>IF(animals!T41&gt;0,animals!T41,"")</f>
        <v>6.7</v>
      </c>
    </row>
    <row r="12" spans="1:36" x14ac:dyDescent="0.25">
      <c r="A12" s="47" t="str">
        <f t="shared" si="0"/>
        <v>Hypsibius dujardini</v>
      </c>
      <c r="B12" s="76" t="str">
        <f t="shared" si="0"/>
        <v>FR.055</v>
      </c>
      <c r="C12" s="50">
        <f>animals!V1</f>
        <v>11</v>
      </c>
      <c r="D12" s="51">
        <f>IF(animals!V3&gt;0,animals!V3,"")</f>
        <v>255</v>
      </c>
      <c r="E12" s="52">
        <f>IF(animals!V5&gt;0,animals!V5,"")</f>
        <v>23.3</v>
      </c>
      <c r="F12" s="83">
        <f>IF(animals!V6&gt;0,animals!V6,"")</f>
        <v>14.4</v>
      </c>
      <c r="G12" s="83">
        <f>IF(animals!V7&gt;0,animals!V7,"")</f>
        <v>2.1</v>
      </c>
      <c r="H12" s="83">
        <f>IF(animals!V8&gt;0,animals!V8,"")</f>
        <v>1</v>
      </c>
      <c r="I12" s="57">
        <f>IF(animals!V10&gt;0,animals!V10,"")</f>
        <v>3.6</v>
      </c>
      <c r="J12" s="83">
        <f>IF(animals!V11&gt;0,animals!V11,"")</f>
        <v>2.4</v>
      </c>
      <c r="K12" s="83">
        <f>IF(animals!V12&gt;0,animals!V12,"")</f>
        <v>1</v>
      </c>
      <c r="L12" s="83">
        <f>IF(animals!V13&gt;0,animals!V13,"")</f>
        <v>6.7</v>
      </c>
      <c r="M12" s="52">
        <f>IF(animals!V15&gt;0,animals!V15,"")</f>
        <v>4.2</v>
      </c>
      <c r="N12" s="52" t="str">
        <f>IF(animals!V16&gt;0,animals!V16,"")</f>
        <v/>
      </c>
      <c r="O12" s="83">
        <f>IF(animals!V17&gt;0,animals!V17,"")</f>
        <v>6.3</v>
      </c>
      <c r="P12" s="83">
        <f>IF(animals!V18&gt;0,animals!V18,"")</f>
        <v>2.7</v>
      </c>
      <c r="Q12" s="83" t="str">
        <f>IF(animals!V19&gt;0,animals!V19,"")</f>
        <v/>
      </c>
      <c r="R12" s="83" t="str">
        <f>IF(animals!V20&gt;0,animals!V20,"")</f>
        <v/>
      </c>
      <c r="S12" s="52">
        <f>IF(animals!V22&gt;0,animals!V22,"")</f>
        <v>3.3</v>
      </c>
      <c r="T12" s="52">
        <f>IF(animals!V23&gt;0,animals!V23,"")</f>
        <v>8.9</v>
      </c>
      <c r="U12" s="52">
        <f>IF(animals!V24&gt;0,animals!V24,"")</f>
        <v>6.6</v>
      </c>
      <c r="V12" s="52">
        <f>IF(animals!V25&gt;0,animals!V25,"")</f>
        <v>2.9</v>
      </c>
      <c r="W12" s="83" t="str">
        <f>IF(animals!V26&gt;0,animals!V26,"")</f>
        <v/>
      </c>
      <c r="X12" s="83" t="str">
        <f>IF(animals!V27&gt;0,animals!V27,"")</f>
        <v/>
      </c>
      <c r="Y12" s="52">
        <f>IF(animals!V29&gt;0,animals!V29,"")</f>
        <v>4.3</v>
      </c>
      <c r="Z12" s="52">
        <f>IF(animals!V30&gt;0,animals!V30,"")</f>
        <v>8.6999999999999993</v>
      </c>
      <c r="AA12" s="52">
        <f>IF(animals!V31&gt;0,animals!V31,"")</f>
        <v>6.3</v>
      </c>
      <c r="AB12" s="52">
        <f>IF(animals!V32&gt;0,animals!V32,"")</f>
        <v>3.1</v>
      </c>
      <c r="AC12" s="52" t="str">
        <f>IF(animals!V33&gt;0,animals!V33,"")</f>
        <v/>
      </c>
      <c r="AD12" s="52" t="str">
        <f>IF(animals!V34&gt;0,animals!V34,"")</f>
        <v/>
      </c>
      <c r="AE12" s="52">
        <f>IF(animals!V36&gt;0,animals!V36,"")</f>
        <v>3.5</v>
      </c>
      <c r="AF12" s="52" t="str">
        <f>IF(animals!V37&gt;0,animals!V37,"")</f>
        <v/>
      </c>
      <c r="AG12" s="52" t="str">
        <f>IF(animals!V38&gt;0,animals!V38,"")</f>
        <v/>
      </c>
      <c r="AH12" s="52">
        <f>IF(animals!V39&gt;0,animals!V39,"")</f>
        <v>5</v>
      </c>
      <c r="AI12" s="52">
        <f>IF(animals!V40&gt;0,animals!V40,"")</f>
        <v>10</v>
      </c>
      <c r="AJ12" s="52">
        <f>IF(animals!V41&gt;0,animals!V41,"")</f>
        <v>6.3</v>
      </c>
    </row>
    <row r="13" spans="1:36" x14ac:dyDescent="0.25">
      <c r="A13" s="47" t="str">
        <f t="shared" si="0"/>
        <v>Hypsibius dujardini</v>
      </c>
      <c r="B13" s="76" t="str">
        <f t="shared" si="0"/>
        <v>FR.055</v>
      </c>
      <c r="C13" s="50">
        <f>animals!X1</f>
        <v>12</v>
      </c>
      <c r="D13" s="51">
        <f>IF(animals!X3&gt;0,animals!X3,"")</f>
        <v>217</v>
      </c>
      <c r="E13" s="52">
        <f>IF(animals!X5&gt;0,animals!X5,"")</f>
        <v>21.5</v>
      </c>
      <c r="F13" s="83">
        <f>IF(animals!X6&gt;0,animals!X6,"")</f>
        <v>12.9</v>
      </c>
      <c r="G13" s="83">
        <f>IF(animals!X7&gt;0,animals!X7,"")</f>
        <v>2</v>
      </c>
      <c r="H13" s="83">
        <f>IF(animals!X8&gt;0,animals!X8,"")</f>
        <v>0.9</v>
      </c>
      <c r="I13" s="57">
        <f>IF(animals!X10&gt;0,animals!X10,"")</f>
        <v>3.1</v>
      </c>
      <c r="J13" s="83">
        <f>IF(animals!X11&gt;0,animals!X11,"")</f>
        <v>2.5</v>
      </c>
      <c r="K13" s="83">
        <f>IF(animals!X12&gt;0,animals!X12,"")</f>
        <v>0.7</v>
      </c>
      <c r="L13" s="83">
        <f>IF(animals!X13&gt;0,animals!X13,"")</f>
        <v>7</v>
      </c>
      <c r="M13" s="52" t="str">
        <f>IF(animals!X15&gt;0,animals!X15,"")</f>
        <v/>
      </c>
      <c r="N13" s="52" t="str">
        <f>IF(animals!X16&gt;0,animals!X16,"")</f>
        <v/>
      </c>
      <c r="O13" s="83" t="str">
        <f>IF(animals!X17&gt;0,animals!X17,"")</f>
        <v/>
      </c>
      <c r="P13" s="83" t="str">
        <f>IF(animals!X18&gt;0,animals!X18,"")</f>
        <v/>
      </c>
      <c r="Q13" s="83" t="str">
        <f>IF(animals!X19&gt;0,animals!X19,"")</f>
        <v/>
      </c>
      <c r="R13" s="83" t="str">
        <f>IF(animals!X20&gt;0,animals!X20,"")</f>
        <v/>
      </c>
      <c r="S13" s="52" t="str">
        <f>IF(animals!X22&gt;0,animals!X22,"")</f>
        <v/>
      </c>
      <c r="T13" s="52" t="str">
        <f>IF(animals!X23&gt;0,animals!X23,"")</f>
        <v/>
      </c>
      <c r="U13" s="52" t="str">
        <f>IF(animals!X24&gt;0,animals!X24,"")</f>
        <v/>
      </c>
      <c r="V13" s="52" t="str">
        <f>IF(animals!X25&gt;0,animals!X25,"")</f>
        <v/>
      </c>
      <c r="W13" s="83" t="str">
        <f>IF(animals!X26&gt;0,animals!X26,"")</f>
        <v/>
      </c>
      <c r="X13" s="83" t="str">
        <f>IF(animals!X27&gt;0,animals!X27,"")</f>
        <v/>
      </c>
      <c r="Y13" s="52">
        <f>IF(animals!X29&gt;0,animals!X29,"")</f>
        <v>3.9</v>
      </c>
      <c r="Z13" s="52" t="str">
        <f>IF(animals!X30&gt;0,animals!X30,"")</f>
        <v/>
      </c>
      <c r="AA13" s="52">
        <f>IF(animals!X31&gt;0,animals!X31,"")</f>
        <v>5.9</v>
      </c>
      <c r="AB13" s="52">
        <f>IF(animals!X32&gt;0,animals!X32,"")</f>
        <v>3.3</v>
      </c>
      <c r="AC13" s="52" t="str">
        <f>IF(animals!X33&gt;0,animals!X33,"")</f>
        <v/>
      </c>
      <c r="AD13" s="52">
        <f>IF(animals!X34&gt;0,animals!X34,"")</f>
        <v>4.5</v>
      </c>
      <c r="AE13" s="52">
        <f>IF(animals!X36&gt;0,animals!X36,"")</f>
        <v>3.3</v>
      </c>
      <c r="AF13" s="52">
        <f>IF(animals!X37&gt;0,animals!X37,"")</f>
        <v>6</v>
      </c>
      <c r="AG13" s="52" t="str">
        <f>IF(animals!X38&gt;0,animals!X38,"")</f>
        <v/>
      </c>
      <c r="AH13" s="52">
        <f>IF(animals!X39&gt;0,animals!X39,"")</f>
        <v>3.9</v>
      </c>
      <c r="AI13" s="52">
        <f>IF(animals!X40&gt;0,animals!X40,"")</f>
        <v>10</v>
      </c>
      <c r="AJ13" s="52">
        <f>IF(animals!X41&gt;0,animals!X41,"")</f>
        <v>6.5</v>
      </c>
    </row>
    <row r="14" spans="1:36" x14ac:dyDescent="0.25">
      <c r="A14" s="47" t="str">
        <f t="shared" si="0"/>
        <v>Hypsibius dujardini</v>
      </c>
      <c r="B14" s="76" t="str">
        <f t="shared" si="0"/>
        <v>FR.055</v>
      </c>
      <c r="C14" s="50">
        <f>animals!Z1</f>
        <v>13</v>
      </c>
      <c r="D14" s="51">
        <f>IF(animals!Z3&gt;0,animals!Z3,"")</f>
        <v>282</v>
      </c>
      <c r="E14" s="52">
        <f>IF(animals!Z5&gt;0,animals!Z5,"")</f>
        <v>24.6</v>
      </c>
      <c r="F14" s="83">
        <f>IF(animals!Z6&gt;0,animals!Z6,"")</f>
        <v>15</v>
      </c>
      <c r="G14" s="83">
        <f>IF(animals!Z7&gt;0,animals!Z7,"")</f>
        <v>1.9</v>
      </c>
      <c r="H14" s="83">
        <f>IF(animals!Z8&gt;0,animals!Z8,"")</f>
        <v>1</v>
      </c>
      <c r="I14" s="57">
        <f>IF(animals!Z10&gt;0,animals!Z10,"")</f>
        <v>4.2</v>
      </c>
      <c r="J14" s="83">
        <f>IF(animals!Z11&gt;0,animals!Z11,"")</f>
        <v>3</v>
      </c>
      <c r="K14" s="83">
        <f>IF(animals!Z12&gt;0,animals!Z12,"")</f>
        <v>1.2</v>
      </c>
      <c r="L14" s="83">
        <f>IF(animals!Z13&gt;0,animals!Z13,"")</f>
        <v>7.7</v>
      </c>
      <c r="M14" s="52">
        <f>IF(animals!Z15&gt;0,animals!Z15,"")</f>
        <v>3.7</v>
      </c>
      <c r="N14" s="52">
        <f>IF(animals!Z16&gt;0,animals!Z16,"")</f>
        <v>9.1</v>
      </c>
      <c r="O14" s="83">
        <f>IF(animals!Z17&gt;0,animals!Z17,"")</f>
        <v>6.3</v>
      </c>
      <c r="P14" s="83">
        <f>IF(animals!Z18&gt;0,animals!Z18,"")</f>
        <v>3.1</v>
      </c>
      <c r="Q14" s="83" t="str">
        <f>IF(animals!Z19&gt;0,animals!Z19,"")</f>
        <v/>
      </c>
      <c r="R14" s="83" t="str">
        <f>IF(animals!Z20&gt;0,animals!Z20,"")</f>
        <v/>
      </c>
      <c r="S14" s="52">
        <f>IF(animals!Z22&gt;0,animals!Z22,"")</f>
        <v>4.5</v>
      </c>
      <c r="T14" s="52">
        <f>IF(animals!Z23&gt;0,animals!Z23,"")</f>
        <v>9.6999999999999993</v>
      </c>
      <c r="U14" s="52">
        <f>IF(animals!Z24&gt;0,animals!Z24,"")</f>
        <v>6.9</v>
      </c>
      <c r="V14" s="52">
        <f>IF(animals!Z25&gt;0,animals!Z25,"")</f>
        <v>4.2</v>
      </c>
      <c r="W14" s="83">
        <f>IF(animals!Z26&gt;0,animals!Z26,"")</f>
        <v>6.7</v>
      </c>
      <c r="X14" s="83" t="str">
        <f>IF(animals!Z27&gt;0,animals!Z27,"")</f>
        <v/>
      </c>
      <c r="Y14" s="52" t="str">
        <f>IF(animals!Z29&gt;0,animals!Z29,"")</f>
        <v/>
      </c>
      <c r="Z14" s="52" t="str">
        <f>IF(animals!Z30&gt;0,animals!Z30,"")</f>
        <v/>
      </c>
      <c r="AA14" s="52" t="str">
        <f>IF(animals!Z31&gt;0,animals!Z31,"")</f>
        <v/>
      </c>
      <c r="AB14" s="52">
        <f>IF(animals!Z32&gt;0,animals!Z32,"")</f>
        <v>3.7</v>
      </c>
      <c r="AC14" s="52">
        <f>IF(animals!Z33&gt;0,animals!Z33,"")</f>
        <v>6.9</v>
      </c>
      <c r="AD14" s="52" t="str">
        <f>IF(animals!Z34&gt;0,animals!Z34,"")</f>
        <v/>
      </c>
      <c r="AE14" s="52">
        <f>IF(animals!Z36&gt;0,animals!Z36,"")</f>
        <v>4.5</v>
      </c>
      <c r="AF14" s="52">
        <f>IF(animals!Z37&gt;0,animals!Z37,"")</f>
        <v>7.4</v>
      </c>
      <c r="AG14" s="52" t="str">
        <f>IF(animals!Z38&gt;0,animals!Z38,"")</f>
        <v/>
      </c>
      <c r="AH14" s="52">
        <f>IF(animals!Z39&gt;0,animals!Z39,"")</f>
        <v>4.5</v>
      </c>
      <c r="AI14" s="52">
        <f>IF(animals!Z40&gt;0,animals!Z40,"")</f>
        <v>13.7</v>
      </c>
      <c r="AJ14" s="52">
        <f>IF(animals!Z41&gt;0,animals!Z41,"")</f>
        <v>8</v>
      </c>
    </row>
    <row r="15" spans="1:36" x14ac:dyDescent="0.25">
      <c r="A15" s="47" t="str">
        <f t="shared" si="0"/>
        <v>Hypsibius dujardini</v>
      </c>
      <c r="B15" s="76" t="str">
        <f t="shared" si="0"/>
        <v>FR.055</v>
      </c>
      <c r="C15" s="50">
        <f>animals!AB1</f>
        <v>14</v>
      </c>
      <c r="D15" s="51">
        <f>IF(animals!AB3&gt;0,animals!AB3,"")</f>
        <v>315</v>
      </c>
      <c r="E15" s="52">
        <f>IF(animals!AB5&gt;0,animals!AB5,"")</f>
        <v>27.5</v>
      </c>
      <c r="F15" s="83">
        <f>IF(animals!AB6&gt;0,animals!AB6,"")</f>
        <v>17.100000000000001</v>
      </c>
      <c r="G15" s="83">
        <f>IF(animals!AB7&gt;0,animals!AB7,"")</f>
        <v>2.2999999999999998</v>
      </c>
      <c r="H15" s="83">
        <f>IF(animals!AB8&gt;0,animals!AB8,"")</f>
        <v>1.1000000000000001</v>
      </c>
      <c r="I15" s="57">
        <f>IF(animals!AB10&gt;0,animals!AB10,"")</f>
        <v>4.3</v>
      </c>
      <c r="J15" s="83">
        <f>IF(animals!AB11&gt;0,animals!AB11,"")</f>
        <v>3.8</v>
      </c>
      <c r="K15" s="83">
        <f>IF(animals!AB12&gt;0,animals!AB12,"")</f>
        <v>1.2</v>
      </c>
      <c r="L15" s="83">
        <f>IF(animals!AB13&gt;0,animals!AB13,"")</f>
        <v>9.6</v>
      </c>
      <c r="M15" s="52">
        <f>IF(animals!AB15&gt;0,animals!AB15,"")</f>
        <v>4.5</v>
      </c>
      <c r="N15" s="52">
        <f>IF(animals!AB16&gt;0,animals!AB16,"")</f>
        <v>10.199999999999999</v>
      </c>
      <c r="O15" s="83">
        <f>IF(animals!AB17&gt;0,animals!AB17,"")</f>
        <v>7.4</v>
      </c>
      <c r="P15" s="83">
        <f>IF(animals!AB18&gt;0,animals!AB18,"")</f>
        <v>4.2</v>
      </c>
      <c r="Q15" s="83">
        <f>IF(animals!AB19&gt;0,animals!AB19,"")</f>
        <v>6.6</v>
      </c>
      <c r="R15" s="83" t="str">
        <f>IF(animals!AB20&gt;0,animals!AB20,"")</f>
        <v/>
      </c>
      <c r="S15" s="52" t="str">
        <f>IF(animals!AB22&gt;0,animals!AB22,"")</f>
        <v/>
      </c>
      <c r="T15" s="52" t="str">
        <f>IF(animals!AB23&gt;0,animals!AB23,"")</f>
        <v/>
      </c>
      <c r="U15" s="52" t="str">
        <f>IF(animals!AB24&gt;0,animals!AB24,"")</f>
        <v/>
      </c>
      <c r="V15" s="52">
        <f>IF(animals!AB25&gt;0,animals!AB25,"")</f>
        <v>4.4000000000000004</v>
      </c>
      <c r="W15" s="83">
        <f>IF(animals!AB26&gt;0,animals!AB26,"")</f>
        <v>8.9</v>
      </c>
      <c r="X15" s="83">
        <f>IF(animals!AB27&gt;0,animals!AB27,"")</f>
        <v>6.6</v>
      </c>
      <c r="Y15" s="52">
        <f>IF(animals!AB29&gt;0,animals!AB29,"")</f>
        <v>6.2</v>
      </c>
      <c r="Z15" s="52">
        <f>IF(animals!AB30&gt;0,animals!AB30,"")</f>
        <v>10.5</v>
      </c>
      <c r="AA15" s="52">
        <f>IF(animals!AB31&gt;0,animals!AB31,"")</f>
        <v>7.3</v>
      </c>
      <c r="AB15" s="52">
        <f>IF(animals!AB32&gt;0,animals!AB32,"")</f>
        <v>3.9</v>
      </c>
      <c r="AC15" s="52">
        <f>IF(animals!AB33&gt;0,animals!AB33,"")</f>
        <v>8</v>
      </c>
      <c r="AD15" s="52">
        <f>IF(animals!AB34&gt;0,animals!AB34,"")</f>
        <v>6.6</v>
      </c>
      <c r="AE15" s="52">
        <f>IF(animals!AB36&gt;0,animals!AB36,"")</f>
        <v>4.5999999999999996</v>
      </c>
      <c r="AF15" s="52">
        <f>IF(animals!AB37&gt;0,animals!AB37,"")</f>
        <v>8.5</v>
      </c>
      <c r="AG15" s="52" t="str">
        <f>IF(animals!AB38&gt;0,animals!AB38,"")</f>
        <v/>
      </c>
      <c r="AH15" s="52">
        <f>IF(animals!AB39&gt;0,animals!AB39,"")</f>
        <v>5</v>
      </c>
      <c r="AI15" s="52">
        <f>IF(animals!AB40&gt;0,animals!AB40,"")</f>
        <v>13.7</v>
      </c>
      <c r="AJ15" s="52" t="str">
        <f>IF(animals!AB41&gt;0,animals!AB41,"")</f>
        <v/>
      </c>
    </row>
    <row r="16" spans="1:36" x14ac:dyDescent="0.25">
      <c r="A16" s="47" t="str">
        <f t="shared" si="0"/>
        <v>Hypsibius dujardini</v>
      </c>
      <c r="B16" s="76" t="str">
        <f t="shared" si="0"/>
        <v>FR.055</v>
      </c>
      <c r="C16" s="50">
        <f>animals!AD1</f>
        <v>15</v>
      </c>
      <c r="D16" s="51">
        <f>IF(animals!AD3&gt;0,animals!AD3,"")</f>
        <v>304</v>
      </c>
      <c r="E16" s="52">
        <f>IF(animals!AD5&gt;0,animals!AD5,"")</f>
        <v>26.3</v>
      </c>
      <c r="F16" s="83">
        <f>IF(animals!AD6&gt;0,animals!AD6,"")</f>
        <v>15.9</v>
      </c>
      <c r="G16" s="83">
        <f>IF(animals!AD7&gt;0,animals!AD7,"")</f>
        <v>2.2999999999999998</v>
      </c>
      <c r="H16" s="83">
        <f>IF(animals!AD8&gt;0,animals!AD8,"")</f>
        <v>1</v>
      </c>
      <c r="I16" s="57">
        <f>IF(animals!AD10&gt;0,animals!AD10,"")</f>
        <v>4.7</v>
      </c>
      <c r="J16" s="83">
        <f>IF(animals!AD11&gt;0,animals!AD11,"")</f>
        <v>3.5</v>
      </c>
      <c r="K16" s="83">
        <f>IF(animals!AD12&gt;0,animals!AD12,"")</f>
        <v>1.7</v>
      </c>
      <c r="L16" s="83">
        <f>IF(animals!AD13&gt;0,animals!AD13,"")</f>
        <v>9.4</v>
      </c>
      <c r="M16" s="52">
        <f>IF(animals!AD15&gt;0,animals!AD15,"")</f>
        <v>3.5</v>
      </c>
      <c r="N16" s="52">
        <f>IF(animals!AD16&gt;0,animals!AD16,"")</f>
        <v>10</v>
      </c>
      <c r="O16" s="83">
        <f>IF(animals!AD17&gt;0,animals!AD17,"")</f>
        <v>7.4</v>
      </c>
      <c r="P16" s="83">
        <f>IF(animals!AD18&gt;0,animals!AD18,"")</f>
        <v>3.4</v>
      </c>
      <c r="Q16" s="83" t="str">
        <f>IF(animals!AD19&gt;0,animals!AD19,"")</f>
        <v/>
      </c>
      <c r="R16" s="83" t="str">
        <f>IF(animals!AD20&gt;0,animals!AD20,"")</f>
        <v/>
      </c>
      <c r="S16" s="52">
        <f>IF(animals!AD22&gt;0,animals!AD22,"")</f>
        <v>4.0999999999999996</v>
      </c>
      <c r="T16" s="52">
        <f>IF(animals!AD23&gt;0,animals!AD23,"")</f>
        <v>10.7</v>
      </c>
      <c r="U16" s="52">
        <f>IF(animals!AD24&gt;0,animals!AD24,"")</f>
        <v>7.2</v>
      </c>
      <c r="V16" s="52">
        <f>IF(animals!AD25&gt;0,animals!AD25,"")</f>
        <v>3.5</v>
      </c>
      <c r="W16" s="83">
        <f>IF(animals!AD26&gt;0,animals!AD26,"")</f>
        <v>8.3000000000000007</v>
      </c>
      <c r="X16" s="83">
        <f>IF(animals!AD27&gt;0,animals!AD27,"")</f>
        <v>5.4</v>
      </c>
      <c r="Y16" s="52">
        <f>IF(animals!AD29&gt;0,animals!AD29,"")</f>
        <v>5</v>
      </c>
      <c r="Z16" s="52">
        <f>IF(animals!AD30&gt;0,animals!AD30,"")</f>
        <v>10.6</v>
      </c>
      <c r="AA16" s="52">
        <f>IF(animals!AD31&gt;0,animals!AD31,"")</f>
        <v>7.7</v>
      </c>
      <c r="AB16" s="52">
        <f>IF(animals!AD32&gt;0,animals!AD32,"")</f>
        <v>4.3</v>
      </c>
      <c r="AC16" s="52">
        <f>IF(animals!AD33&gt;0,animals!AD33,"")</f>
        <v>8.4</v>
      </c>
      <c r="AD16" s="52">
        <f>IF(animals!AD34&gt;0,animals!AD34,"")</f>
        <v>6.1</v>
      </c>
      <c r="AE16" s="52">
        <f>IF(animals!AD36&gt;0,animals!AD36,"")</f>
        <v>4.0999999999999996</v>
      </c>
      <c r="AF16" s="52" t="str">
        <f>IF(animals!AD37&gt;0,animals!AD37,"")</f>
        <v/>
      </c>
      <c r="AG16" s="52" t="str">
        <f>IF(animals!AD38&gt;0,animals!AD38,"")</f>
        <v/>
      </c>
      <c r="AH16" s="52">
        <f>IF(animals!AD39&gt;0,animals!AD39,"")</f>
        <v>4.0999999999999996</v>
      </c>
      <c r="AI16" s="52">
        <f>IF(animals!AD40&gt;0,animals!AD40,"")</f>
        <v>11.9</v>
      </c>
      <c r="AJ16" s="52" t="str">
        <f>IF(animals!AD41&gt;0,animals!AD41,"")</f>
        <v/>
      </c>
    </row>
    <row r="17" spans="1:36" x14ac:dyDescent="0.25">
      <c r="A17" s="47" t="str">
        <f t="shared" si="0"/>
        <v>Hypsibius dujardini</v>
      </c>
      <c r="B17" s="76" t="str">
        <f t="shared" si="0"/>
        <v>FR.055</v>
      </c>
      <c r="C17" s="50">
        <f>animals!AF1</f>
        <v>16</v>
      </c>
      <c r="D17" s="51">
        <f>IF(animals!AF3&gt;0,animals!AF3,"")</f>
        <v>283</v>
      </c>
      <c r="E17" s="52">
        <f>IF(animals!AF5&gt;0,animals!AF5,"")</f>
        <v>24.6</v>
      </c>
      <c r="F17" s="83">
        <f>IF(animals!AF6&gt;0,animals!AF6,"")</f>
        <v>15.1</v>
      </c>
      <c r="G17" s="83">
        <f>IF(animals!AF7&gt;0,animals!AF7,"")</f>
        <v>2.2999999999999998</v>
      </c>
      <c r="H17" s="83">
        <f>IF(animals!AF8&gt;0,animals!AF8,"")</f>
        <v>1</v>
      </c>
      <c r="I17" s="57">
        <f>IF(animals!AF10&gt;0,animals!AF10,"")</f>
        <v>4.0999999999999996</v>
      </c>
      <c r="J17" s="83">
        <f>IF(animals!AF11&gt;0,animals!AF11,"")</f>
        <v>3.4</v>
      </c>
      <c r="K17" s="83">
        <f>IF(animals!AF12&gt;0,animals!AF12,"")</f>
        <v>1.2</v>
      </c>
      <c r="L17" s="83">
        <f>IF(animals!AF13&gt;0,animals!AF13,"")</f>
        <v>8.3000000000000007</v>
      </c>
      <c r="M17" s="52">
        <f>IF(animals!AF15&gt;0,animals!AF15,"")</f>
        <v>3.5</v>
      </c>
      <c r="N17" s="52">
        <f>IF(animals!AF16&gt;0,animals!AF16,"")</f>
        <v>10.199999999999999</v>
      </c>
      <c r="O17" s="83">
        <f>IF(animals!AF17&gt;0,animals!AF17,"")</f>
        <v>7.7</v>
      </c>
      <c r="P17" s="83">
        <f>IF(animals!AF18&gt;0,animals!AF18,"")</f>
        <v>3.1</v>
      </c>
      <c r="Q17" s="83">
        <f>IF(animals!AF19&gt;0,animals!AF19,"")</f>
        <v>6.4</v>
      </c>
      <c r="R17" s="83">
        <f>IF(animals!AF20&gt;0,animals!AF20,"")</f>
        <v>4.7</v>
      </c>
      <c r="S17" s="52">
        <f>IF(animals!AF22&gt;0,animals!AF22,"")</f>
        <v>4.2</v>
      </c>
      <c r="T17" s="52">
        <f>IF(animals!AF23&gt;0,animals!AF23,"")</f>
        <v>11</v>
      </c>
      <c r="U17" s="52">
        <f>IF(animals!AF24&gt;0,animals!AF24,"")</f>
        <v>7.3</v>
      </c>
      <c r="V17" s="52">
        <f>IF(animals!AF25&gt;0,animals!AF25,"")</f>
        <v>3.9</v>
      </c>
      <c r="W17" s="83">
        <f>IF(animals!AF26&gt;0,animals!AF26,"")</f>
        <v>7.7</v>
      </c>
      <c r="X17" s="83">
        <f>IF(animals!AF27&gt;0,animals!AF27,"")</f>
        <v>5.6</v>
      </c>
      <c r="Y17" s="52">
        <f>IF(animals!AF29&gt;0,animals!AF29,"")</f>
        <v>4.4000000000000004</v>
      </c>
      <c r="Z17" s="52">
        <f>IF(animals!AF30&gt;0,animals!AF30,"")</f>
        <v>11</v>
      </c>
      <c r="AA17" s="52">
        <f>IF(animals!AF31&gt;0,animals!AF31,"")</f>
        <v>7.4</v>
      </c>
      <c r="AB17" s="52">
        <f>IF(animals!AF32&gt;0,animals!AF32,"")</f>
        <v>3.3</v>
      </c>
      <c r="AC17" s="52" t="str">
        <f>IF(animals!AF33&gt;0,animals!AF33,"")</f>
        <v/>
      </c>
      <c r="AD17" s="52">
        <f>IF(animals!AF34&gt;0,animals!AF34,"")</f>
        <v>5.8</v>
      </c>
      <c r="AE17" s="52">
        <f>IF(animals!AF36&gt;0,animals!AF36,"")</f>
        <v>3.3</v>
      </c>
      <c r="AF17" s="52">
        <f>IF(animals!AF37&gt;0,animals!AF37,"")</f>
        <v>7.6</v>
      </c>
      <c r="AG17" s="52" t="str">
        <f>IF(animals!AF38&gt;0,animals!AF38,"")</f>
        <v/>
      </c>
      <c r="AH17" s="52">
        <f>IF(animals!AF39&gt;0,animals!AF39,"")</f>
        <v>5</v>
      </c>
      <c r="AI17" s="52">
        <f>IF(animals!AF40&gt;0,animals!AF40,"")</f>
        <v>13.2</v>
      </c>
      <c r="AJ17" s="52">
        <f>IF(animals!AF41&gt;0,animals!AF41,"")</f>
        <v>7.8</v>
      </c>
    </row>
    <row r="18" spans="1:36" x14ac:dyDescent="0.25">
      <c r="A18" s="47" t="str">
        <f t="shared" si="0"/>
        <v>Hypsibius dujardini</v>
      </c>
      <c r="B18" s="76" t="str">
        <f t="shared" si="0"/>
        <v>FR.055</v>
      </c>
      <c r="C18" s="50">
        <f>animals!AH1</f>
        <v>17</v>
      </c>
      <c r="D18" s="51">
        <f>IF(animals!AH3&gt;0,animals!AH3,"")</f>
        <v>273</v>
      </c>
      <c r="E18" s="52">
        <f>IF(animals!AH5&gt;0,animals!AH5,"")</f>
        <v>23.1</v>
      </c>
      <c r="F18" s="83">
        <f>IF(animals!AH6&gt;0,animals!AH6,"")</f>
        <v>13.7</v>
      </c>
      <c r="G18" s="83">
        <f>IF(animals!AH7&gt;0,animals!AH7,"")</f>
        <v>1.9</v>
      </c>
      <c r="H18" s="83">
        <f>IF(animals!AH8&gt;0,animals!AH8,"")</f>
        <v>1</v>
      </c>
      <c r="I18" s="57">
        <f>IF(animals!AH10&gt;0,animals!AH10,"")</f>
        <v>3.6</v>
      </c>
      <c r="J18" s="83">
        <f>IF(animals!AH11&gt;0,animals!AH11,"")</f>
        <v>2.9</v>
      </c>
      <c r="K18" s="83">
        <f>IF(animals!AH12&gt;0,animals!AH12,"")</f>
        <v>1</v>
      </c>
      <c r="L18" s="83">
        <f>IF(animals!AH13&gt;0,animals!AH13,"")</f>
        <v>7.4</v>
      </c>
      <c r="M18" s="52">
        <f>IF(animals!AH15&gt;0,animals!AH15,"")</f>
        <v>3.1</v>
      </c>
      <c r="N18" s="52">
        <f>IF(animals!AH16&gt;0,animals!AH16,"")</f>
        <v>8.9</v>
      </c>
      <c r="O18" s="83">
        <f>IF(animals!AH17&gt;0,animals!AH17,"")</f>
        <v>6.4</v>
      </c>
      <c r="P18" s="83">
        <f>IF(animals!AH18&gt;0,animals!AH18,"")</f>
        <v>3.2</v>
      </c>
      <c r="Q18" s="83" t="str">
        <f>IF(animals!AH19&gt;0,animals!AH19,"")</f>
        <v/>
      </c>
      <c r="R18" s="83" t="str">
        <f>IF(animals!AH20&gt;0,animals!AH20,"")</f>
        <v/>
      </c>
      <c r="S18" s="52">
        <f>IF(animals!AH22&gt;0,animals!AH22,"")</f>
        <v>3.9</v>
      </c>
      <c r="T18" s="52">
        <f>IF(animals!AH23&gt;0,animals!AH23,"")</f>
        <v>9.1999999999999993</v>
      </c>
      <c r="U18" s="52">
        <f>IF(animals!AH24&gt;0,animals!AH24,"")</f>
        <v>6.6</v>
      </c>
      <c r="V18" s="52">
        <f>IF(animals!AH25&gt;0,animals!AH25,"")</f>
        <v>3.1</v>
      </c>
      <c r="W18" s="83" t="str">
        <f>IF(animals!AH26&gt;0,animals!AH26,"")</f>
        <v/>
      </c>
      <c r="X18" s="83">
        <f>IF(animals!AH27&gt;0,animals!AH27,"")</f>
        <v>5.0999999999999996</v>
      </c>
      <c r="Y18" s="52">
        <f>IF(animals!AH29&gt;0,animals!AH29,"")</f>
        <v>4</v>
      </c>
      <c r="Z18" s="52">
        <f>IF(animals!AH30&gt;0,animals!AH30,"")</f>
        <v>9</v>
      </c>
      <c r="AA18" s="52">
        <f>IF(animals!AH31&gt;0,animals!AH31,"")</f>
        <v>6.8</v>
      </c>
      <c r="AB18" s="52">
        <f>IF(animals!AH32&gt;0,animals!AH32,"")</f>
        <v>3.1</v>
      </c>
      <c r="AC18" s="52" t="str">
        <f>IF(animals!AH33&gt;0,animals!AH33,"")</f>
        <v/>
      </c>
      <c r="AD18" s="52">
        <f>IF(animals!AH34&gt;0,animals!AH34,"")</f>
        <v>5.0999999999999996</v>
      </c>
      <c r="AE18" s="52">
        <f>IF(animals!AH36&gt;0,animals!AH36,"")</f>
        <v>4.3</v>
      </c>
      <c r="AF18" s="52">
        <f>IF(animals!AH37&gt;0,animals!AH37,"")</f>
        <v>7.5</v>
      </c>
      <c r="AG18" s="52">
        <f>IF(animals!AH38&gt;0,animals!AH38,"")</f>
        <v>4.7</v>
      </c>
      <c r="AH18" s="52">
        <f>IF(animals!AH39&gt;0,animals!AH39,"")</f>
        <v>6</v>
      </c>
      <c r="AI18" s="52">
        <f>IF(animals!AH40&gt;0,animals!AH40,"")</f>
        <v>10.3</v>
      </c>
      <c r="AJ18" s="52">
        <f>IF(animals!AH41&gt;0,animals!AH41,"")</f>
        <v>7.2</v>
      </c>
    </row>
    <row r="19" spans="1:36" x14ac:dyDescent="0.25">
      <c r="A19" s="47" t="str">
        <f t="shared" si="0"/>
        <v>Hypsibius dujardini</v>
      </c>
      <c r="B19" s="76" t="str">
        <f t="shared" si="0"/>
        <v>FR.055</v>
      </c>
      <c r="C19" s="50">
        <f>animals!AJ1</f>
        <v>18</v>
      </c>
      <c r="D19" s="51">
        <f>IF(animals!AJ3&gt;0,animals!AJ3,"")</f>
        <v>134</v>
      </c>
      <c r="E19" s="52">
        <f>IF(animals!AJ5&gt;0,animals!AJ5,"")</f>
        <v>15.9</v>
      </c>
      <c r="F19" s="83">
        <f>IF(animals!AJ6&gt;0,animals!AJ6,"")</f>
        <v>9.1</v>
      </c>
      <c r="G19" s="83">
        <f>IF(animals!AJ7&gt;0,animals!AJ7,"")</f>
        <v>1.1000000000000001</v>
      </c>
      <c r="H19" s="83">
        <f>IF(animals!AJ8&gt;0,animals!AJ8,"")</f>
        <v>0.3</v>
      </c>
      <c r="I19" s="57">
        <f>IF(animals!AJ10&gt;0,animals!AJ10,"")</f>
        <v>2.1</v>
      </c>
      <c r="J19" s="83">
        <f>IF(animals!AJ11&gt;0,animals!AJ11,"")</f>
        <v>1.7</v>
      </c>
      <c r="K19" s="83">
        <f>IF(animals!AJ12&gt;0,animals!AJ12,"")</f>
        <v>0.7</v>
      </c>
      <c r="L19" s="83">
        <f>IF(animals!AJ13&gt;0,animals!AJ13,"")</f>
        <v>4.5999999999999996</v>
      </c>
      <c r="M19" s="52">
        <f>IF(animals!AJ15&gt;0,animals!AJ15,"")</f>
        <v>2</v>
      </c>
      <c r="N19" s="52" t="str">
        <f>IF(animals!AJ16&gt;0,animals!AJ16,"")</f>
        <v/>
      </c>
      <c r="O19" s="83" t="str">
        <f>IF(animals!AJ17&gt;0,animals!AJ17,"")</f>
        <v/>
      </c>
      <c r="P19" s="83">
        <f>IF(animals!AJ18&gt;0,animals!AJ18,"")</f>
        <v>1.2</v>
      </c>
      <c r="Q19" s="83" t="str">
        <f>IF(animals!AJ19&gt;0,animals!AJ19,"")</f>
        <v/>
      </c>
      <c r="R19" s="83" t="str">
        <f>IF(animals!AJ20&gt;0,animals!AJ20,"")</f>
        <v/>
      </c>
      <c r="S19" s="52" t="str">
        <f>IF(animals!AJ22&gt;0,animals!AJ22,"")</f>
        <v/>
      </c>
      <c r="T19" s="52">
        <f>IF(animals!AJ23&gt;0,animals!AJ23,"")</f>
        <v>6</v>
      </c>
      <c r="U19" s="52">
        <f>IF(animals!AJ24&gt;0,animals!AJ24,"")</f>
        <v>4.2</v>
      </c>
      <c r="V19" s="52">
        <f>IF(animals!AJ25&gt;0,animals!AJ25,"")</f>
        <v>2</v>
      </c>
      <c r="W19" s="83" t="str">
        <f>IF(animals!AJ26&gt;0,animals!AJ26,"")</f>
        <v/>
      </c>
      <c r="X19" s="83" t="str">
        <f>IF(animals!AJ27&gt;0,animals!AJ27,"")</f>
        <v/>
      </c>
      <c r="Y19" s="52">
        <f>IF(animals!AJ29&gt;0,animals!AJ29,"")</f>
        <v>2.7</v>
      </c>
      <c r="Z19" s="52">
        <f>IF(animals!AJ30&gt;0,animals!AJ30,"")</f>
        <v>6.1</v>
      </c>
      <c r="AA19" s="52">
        <f>IF(animals!AJ31&gt;0,animals!AJ31,"")</f>
        <v>4.0999999999999996</v>
      </c>
      <c r="AB19" s="52">
        <f>IF(animals!AJ32&gt;0,animals!AJ32,"")</f>
        <v>2.2999999999999998</v>
      </c>
      <c r="AC19" s="52">
        <f>IF(animals!AJ33&gt;0,animals!AJ33,"")</f>
        <v>4.5999999999999996</v>
      </c>
      <c r="AD19" s="52">
        <f>IF(animals!AJ34&gt;0,animals!AJ34,"")</f>
        <v>3.4</v>
      </c>
      <c r="AE19" s="52">
        <f>IF(animals!AJ36&gt;0,animals!AJ36,"")</f>
        <v>2.8</v>
      </c>
      <c r="AF19" s="52">
        <f>IF(animals!AJ37&gt;0,animals!AJ37,"")</f>
        <v>5</v>
      </c>
      <c r="AG19" s="52">
        <f>IF(animals!AJ38&gt;0,animals!AJ38,"")</f>
        <v>3.8</v>
      </c>
      <c r="AH19" s="52">
        <f>IF(animals!AJ39&gt;0,animals!AJ39,"")</f>
        <v>3.4</v>
      </c>
      <c r="AI19" s="52">
        <f>IF(animals!AJ40&gt;0,animals!AJ40,"")</f>
        <v>6.5</v>
      </c>
      <c r="AJ19" s="52">
        <f>IF(animals!AJ41&gt;0,animals!AJ41,"")</f>
        <v>4.5</v>
      </c>
    </row>
    <row r="20" spans="1:36" x14ac:dyDescent="0.25">
      <c r="A20" s="47" t="str">
        <f t="shared" ref="A20:B31" si="1">A$2</f>
        <v>Hypsibius dujardini</v>
      </c>
      <c r="B20" s="76" t="str">
        <f t="shared" si="1"/>
        <v>FR.055</v>
      </c>
      <c r="C20" s="50">
        <f>animals!AL1</f>
        <v>19</v>
      </c>
      <c r="D20" s="51">
        <f>IF(animals!AL3&gt;0,animals!AL3,"")</f>
        <v>328</v>
      </c>
      <c r="E20" s="52">
        <f>IF(animals!AL5&gt;0,animals!AL5,"")</f>
        <v>25.6</v>
      </c>
      <c r="F20" s="83">
        <f>IF(animals!AL6&gt;0,animals!AL6,"")</f>
        <v>15.7</v>
      </c>
      <c r="G20" s="83">
        <f>IF(animals!AL7&gt;0,animals!AL7,"")</f>
        <v>2.4</v>
      </c>
      <c r="H20" s="83">
        <f>IF(animals!AL8&gt;0,animals!AL8,"")</f>
        <v>1</v>
      </c>
      <c r="I20" s="57">
        <f>IF(animals!AL10&gt;0,animals!AL10,"")</f>
        <v>5.0999999999999996</v>
      </c>
      <c r="J20" s="83">
        <f>IF(animals!AL11&gt;0,animals!AL11,"")</f>
        <v>3.9</v>
      </c>
      <c r="K20" s="83">
        <f>IF(animals!AL12&gt;0,animals!AL12,"")</f>
        <v>1.2</v>
      </c>
      <c r="L20" s="83">
        <f>IF(animals!AL13&gt;0,animals!AL13,"")</f>
        <v>9.1</v>
      </c>
      <c r="M20" s="52">
        <f>IF(animals!AL15&gt;0,animals!AL15,"")</f>
        <v>3.8</v>
      </c>
      <c r="N20" s="52">
        <f>IF(animals!AL16&gt;0,animals!AL16,"")</f>
        <v>10.4</v>
      </c>
      <c r="O20" s="83">
        <f>IF(animals!AL17&gt;0,animals!AL17,"")</f>
        <v>7.3</v>
      </c>
      <c r="P20" s="83">
        <f>IF(animals!AL18&gt;0,animals!AL18,"")</f>
        <v>4</v>
      </c>
      <c r="Q20" s="83" t="str">
        <f>IF(animals!AL19&gt;0,animals!AL19,"")</f>
        <v/>
      </c>
      <c r="R20" s="83" t="str">
        <f>IF(animals!AL20&gt;0,animals!AL20,"")</f>
        <v/>
      </c>
      <c r="S20" s="52">
        <f>IF(animals!AL22&gt;0,animals!AL22,"")</f>
        <v>4.7</v>
      </c>
      <c r="T20" s="52" t="str">
        <f>IF(animals!AL23&gt;0,animals!AL23,"")</f>
        <v/>
      </c>
      <c r="U20" s="52">
        <f>IF(animals!AL24&gt;0,animals!AL24,"")</f>
        <v>7.6</v>
      </c>
      <c r="V20" s="52">
        <f>IF(animals!AL25&gt;0,animals!AL25,"")</f>
        <v>4.5999999999999996</v>
      </c>
      <c r="W20" s="83">
        <f>IF(animals!AL26&gt;0,animals!AL26,"")</f>
        <v>7.4</v>
      </c>
      <c r="X20" s="83" t="str">
        <f>IF(animals!AL27&gt;0,animals!AL27,"")</f>
        <v/>
      </c>
      <c r="Y20" s="52">
        <f>IF(animals!AL29&gt;0,animals!AL29,"")</f>
        <v>4.5999999999999996</v>
      </c>
      <c r="Z20" s="52" t="str">
        <f>IF(animals!AL30&gt;0,animals!AL30,"")</f>
        <v/>
      </c>
      <c r="AA20" s="52">
        <f>IF(animals!AL31&gt;0,animals!AL31,"")</f>
        <v>8.1</v>
      </c>
      <c r="AB20" s="52">
        <f>IF(animals!AL32&gt;0,animals!AL32,"")</f>
        <v>4.4000000000000004</v>
      </c>
      <c r="AC20" s="52" t="str">
        <f>IF(animals!AL33&gt;0,animals!AL33,"")</f>
        <v/>
      </c>
      <c r="AD20" s="52" t="str">
        <f>IF(animals!AL34&gt;0,animals!AL34,"")</f>
        <v/>
      </c>
      <c r="AE20" s="52">
        <f>IF(animals!AL36&gt;0,animals!AL36,"")</f>
        <v>4.0999999999999996</v>
      </c>
      <c r="AF20" s="52" t="str">
        <f>IF(animals!AL37&gt;0,animals!AL37,"")</f>
        <v/>
      </c>
      <c r="AG20" s="52">
        <f>IF(animals!AL38&gt;0,animals!AL38,"")</f>
        <v>5.8</v>
      </c>
      <c r="AH20" s="52">
        <f>IF(animals!AL39&gt;0,animals!AL39,"")</f>
        <v>5.9</v>
      </c>
      <c r="AI20" s="52">
        <f>IF(animals!AL40&gt;0,animals!AL40,"")</f>
        <v>13.8</v>
      </c>
      <c r="AJ20" s="52">
        <f>IF(animals!AL41&gt;0,animals!AL41,"")</f>
        <v>8.5</v>
      </c>
    </row>
    <row r="21" spans="1:36" x14ac:dyDescent="0.25">
      <c r="A21" s="47" t="str">
        <f t="shared" si="1"/>
        <v>Hypsibius dujardini</v>
      </c>
      <c r="B21" s="76" t="str">
        <f t="shared" si="1"/>
        <v>FR.055</v>
      </c>
      <c r="C21" s="50">
        <f>animals!AN1</f>
        <v>20</v>
      </c>
      <c r="D21" s="51">
        <f>IF(animals!AN3&gt;0,animals!AN3,"")</f>
        <v>276</v>
      </c>
      <c r="E21" s="52">
        <f>IF(animals!AN5&gt;0,animals!AN5,"")</f>
        <v>24.6</v>
      </c>
      <c r="F21" s="83">
        <f>IF(animals!AN6&gt;0,animals!AN6,"")</f>
        <v>14.7</v>
      </c>
      <c r="G21" s="83">
        <f>IF(animals!AN7&gt;0,animals!AN7,"")</f>
        <v>2.5</v>
      </c>
      <c r="H21" s="83">
        <f>IF(animals!AN8&gt;0,animals!AN8,"")</f>
        <v>1.4</v>
      </c>
      <c r="I21" s="57">
        <f>IF(animals!AN10&gt;0,animals!AN10,"")</f>
        <v>4</v>
      </c>
      <c r="J21" s="83">
        <f>IF(animals!AN11&gt;0,animals!AN11,"")</f>
        <v>3</v>
      </c>
      <c r="K21" s="83">
        <f>IF(animals!AN12&gt;0,animals!AN12,"")</f>
        <v>1.4</v>
      </c>
      <c r="L21" s="83">
        <f>IF(animals!AN13&gt;0,animals!AN13,"")</f>
        <v>8.3000000000000007</v>
      </c>
      <c r="M21" s="52">
        <f>IF(animals!AN15&gt;0,animals!AN15,"")</f>
        <v>4.8</v>
      </c>
      <c r="N21" s="52" t="str">
        <f>IF(animals!AN16&gt;0,animals!AN16,"")</f>
        <v/>
      </c>
      <c r="O21" s="83">
        <f>IF(animals!AN17&gt;0,animals!AN17,"")</f>
        <v>7.1</v>
      </c>
      <c r="P21" s="83">
        <f>IF(animals!AN18&gt;0,animals!AN18,"")</f>
        <v>4.0999999999999996</v>
      </c>
      <c r="Q21" s="83" t="str">
        <f>IF(animals!AN19&gt;0,animals!AN19,"")</f>
        <v/>
      </c>
      <c r="R21" s="83" t="str">
        <f>IF(animals!AN20&gt;0,animals!AN20,"")</f>
        <v/>
      </c>
      <c r="S21" s="52">
        <f>IF(animals!AN22&gt;0,animals!AN22,"")</f>
        <v>4.8</v>
      </c>
      <c r="T21" s="52">
        <f>IF(animals!AN23&gt;0,animals!AN23,"")</f>
        <v>8.6</v>
      </c>
      <c r="U21" s="52">
        <f>IF(animals!AN24&gt;0,animals!AN24,"")</f>
        <v>7</v>
      </c>
      <c r="V21" s="52" t="str">
        <f>IF(animals!AN25&gt;0,animals!AN25,"")</f>
        <v/>
      </c>
      <c r="W21" s="83" t="str">
        <f>IF(animals!AN26&gt;0,animals!AN26,"")</f>
        <v/>
      </c>
      <c r="X21" s="83" t="str">
        <f>IF(animals!AN27&gt;0,animals!AN27,"")</f>
        <v/>
      </c>
      <c r="Y21" s="52">
        <f>IF(animals!AN29&gt;0,animals!AN29,"")</f>
        <v>5.0999999999999996</v>
      </c>
      <c r="Z21" s="52">
        <f>IF(animals!AN30&gt;0,animals!AN30,"")</f>
        <v>8.4</v>
      </c>
      <c r="AA21" s="52">
        <f>IF(animals!AN31&gt;0,animals!AN31,"")</f>
        <v>7</v>
      </c>
      <c r="AB21" s="52" t="str">
        <f>IF(animals!AN32&gt;0,animals!AN32,"")</f>
        <v/>
      </c>
      <c r="AC21" s="52" t="str">
        <f>IF(animals!AN33&gt;0,animals!AN33,"")</f>
        <v/>
      </c>
      <c r="AD21" s="52" t="str">
        <f>IF(animals!AN34&gt;0,animals!AN34,"")</f>
        <v/>
      </c>
      <c r="AE21" s="52">
        <f>IF(animals!AN36&gt;0,animals!AN36,"")</f>
        <v>4.4000000000000004</v>
      </c>
      <c r="AF21" s="52">
        <f>IF(animals!AN37&gt;0,animals!AN37,"")</f>
        <v>7.6</v>
      </c>
      <c r="AG21" s="52" t="str">
        <f>IF(animals!AN38&gt;0,animals!AN38,"")</f>
        <v/>
      </c>
      <c r="AH21" s="52">
        <f>IF(animals!AN39&gt;0,animals!AN39,"")</f>
        <v>4.4000000000000004</v>
      </c>
      <c r="AI21" s="52">
        <f>IF(animals!AN40&gt;0,animals!AN40,"")</f>
        <v>12</v>
      </c>
      <c r="AJ21" s="52" t="str">
        <f>IF(animals!AN41&gt;0,animals!AN41,"")</f>
        <v/>
      </c>
    </row>
    <row r="22" spans="1:36" x14ac:dyDescent="0.25">
      <c r="A22" s="47" t="str">
        <f t="shared" si="1"/>
        <v>Hypsibius dujardini</v>
      </c>
      <c r="B22" s="76" t="str">
        <f t="shared" si="1"/>
        <v>FR.055</v>
      </c>
      <c r="C22" s="50">
        <f>animals!AP1</f>
        <v>21</v>
      </c>
      <c r="D22" s="51">
        <f>IF(animals!AP3&gt;0,animals!AP3,"")</f>
        <v>305</v>
      </c>
      <c r="E22" s="52">
        <f>IF(animals!AP5&gt;0,animals!AP5,"")</f>
        <v>23.5</v>
      </c>
      <c r="F22" s="83">
        <f>IF(animals!AP6&gt;0,animals!AP6,"")</f>
        <v>14.2</v>
      </c>
      <c r="G22" s="83">
        <f>IF(animals!AP7&gt;0,animals!AP7,"")</f>
        <v>2.2000000000000002</v>
      </c>
      <c r="H22" s="83">
        <f>IF(animals!AP8&gt;0,animals!AP8,"")</f>
        <v>1</v>
      </c>
      <c r="I22" s="57">
        <f>IF(animals!AP10&gt;0,animals!AP10,"")</f>
        <v>4.5</v>
      </c>
      <c r="J22" s="83">
        <f>IF(animals!AP11&gt;0,animals!AP11,"")</f>
        <v>3.1</v>
      </c>
      <c r="K22" s="83">
        <f>IF(animals!AP12&gt;0,animals!AP12,"")</f>
        <v>1.2</v>
      </c>
      <c r="L22" s="83">
        <f>IF(animals!AP13&gt;0,animals!AP13,"")</f>
        <v>8.8000000000000007</v>
      </c>
      <c r="M22" s="52">
        <f>IF(animals!AP15&gt;0,animals!AP15,"")</f>
        <v>4.7</v>
      </c>
      <c r="N22" s="52">
        <f>IF(animals!AP16&gt;0,animals!AP16,"")</f>
        <v>8.6</v>
      </c>
      <c r="O22" s="83">
        <f>IF(animals!AP17&gt;0,animals!AP17,"")</f>
        <v>7.6</v>
      </c>
      <c r="P22" s="83" t="str">
        <f>IF(animals!AP18&gt;0,animals!AP18,"")</f>
        <v/>
      </c>
      <c r="Q22" s="83" t="str">
        <f>IF(animals!AP19&gt;0,animals!AP19,"")</f>
        <v/>
      </c>
      <c r="R22" s="83" t="str">
        <f>IF(animals!AP20&gt;0,animals!AP20,"")</f>
        <v/>
      </c>
      <c r="S22" s="52">
        <f>IF(animals!AP22&gt;0,animals!AP22,"")</f>
        <v>5.3</v>
      </c>
      <c r="T22" s="52">
        <f>IF(animals!AP23&gt;0,animals!AP23,"")</f>
        <v>9.5</v>
      </c>
      <c r="U22" s="52">
        <f>IF(animals!AP24&gt;0,animals!AP24,"")</f>
        <v>7.4</v>
      </c>
      <c r="V22" s="52">
        <f>IF(animals!AP25&gt;0,animals!AP25,"")</f>
        <v>4.0999999999999996</v>
      </c>
      <c r="W22" s="83" t="str">
        <f>IF(animals!AP26&gt;0,animals!AP26,"")</f>
        <v/>
      </c>
      <c r="X22" s="83">
        <f>IF(animals!AP27&gt;0,animals!AP27,"")</f>
        <v>5.7</v>
      </c>
      <c r="Y22" s="52">
        <f>IF(animals!AP29&gt;0,animals!AP29,"")</f>
        <v>5</v>
      </c>
      <c r="Z22" s="52">
        <f>IF(animals!AP30&gt;0,animals!AP30,"")</f>
        <v>10.3</v>
      </c>
      <c r="AA22" s="52">
        <f>IF(animals!AP31&gt;0,animals!AP31,"")</f>
        <v>7.6</v>
      </c>
      <c r="AB22" s="52">
        <f>IF(animals!AP32&gt;0,animals!AP32,"")</f>
        <v>4.0999999999999996</v>
      </c>
      <c r="AC22" s="52">
        <f>IF(animals!AP33&gt;0,animals!AP33,"")</f>
        <v>7.6</v>
      </c>
      <c r="AD22" s="52" t="str">
        <f>IF(animals!AP34&gt;0,animals!AP34,"")</f>
        <v/>
      </c>
      <c r="AE22" s="52">
        <f>IF(animals!AP36&gt;0,animals!AP36,"")</f>
        <v>4.2</v>
      </c>
      <c r="AF22" s="52">
        <f>IF(animals!AP37&gt;0,animals!AP37,"")</f>
        <v>8.1</v>
      </c>
      <c r="AG22" s="52" t="str">
        <f>IF(animals!AP38&gt;0,animals!AP38,"")</f>
        <v/>
      </c>
      <c r="AH22" s="52">
        <f>IF(animals!AP39&gt;0,animals!AP39,"")</f>
        <v>4.8</v>
      </c>
      <c r="AI22" s="52">
        <f>IF(animals!AP40&gt;0,animals!AP40,"")</f>
        <v>11.7</v>
      </c>
      <c r="AJ22" s="52">
        <f>IF(animals!AP41&gt;0,animals!AP41,"")</f>
        <v>8</v>
      </c>
    </row>
    <row r="23" spans="1:36" x14ac:dyDescent="0.25">
      <c r="A23" s="47" t="str">
        <f t="shared" si="1"/>
        <v>Hypsibius dujardini</v>
      </c>
      <c r="B23" s="76" t="str">
        <f t="shared" si="1"/>
        <v>FR.055</v>
      </c>
      <c r="C23" s="50">
        <f>animals!AR1</f>
        <v>22</v>
      </c>
      <c r="D23" s="51">
        <f>IF(animals!AR3&gt;0,animals!AR3,"")</f>
        <v>179</v>
      </c>
      <c r="E23" s="52">
        <f>IF(animals!AR5&gt;0,animals!AR5,"")</f>
        <v>18.2</v>
      </c>
      <c r="F23" s="83">
        <f>IF(animals!AR6&gt;0,animals!AR6,"")</f>
        <v>11.1</v>
      </c>
      <c r="G23" s="83">
        <f>IF(animals!AR7&gt;0,animals!AR7,"")</f>
        <v>1.3</v>
      </c>
      <c r="H23" s="83">
        <f>IF(animals!AR8&gt;0,animals!AR8,"")</f>
        <v>0.4</v>
      </c>
      <c r="I23" s="57">
        <f>IF(animals!AR10&gt;0,animals!AR10,"")</f>
        <v>2.5</v>
      </c>
      <c r="J23" s="83">
        <f>IF(animals!AR11&gt;0,animals!AR11,"")</f>
        <v>1.7</v>
      </c>
      <c r="K23" s="83">
        <f>IF(animals!AR12&gt;0,animals!AR12,"")</f>
        <v>0.9</v>
      </c>
      <c r="L23" s="83">
        <f>IF(animals!AR13&gt;0,animals!AR13,"")</f>
        <v>4.8</v>
      </c>
      <c r="M23" s="52">
        <f>IF(animals!AR15&gt;0,animals!AR15,"")</f>
        <v>2.9</v>
      </c>
      <c r="N23" s="52" t="str">
        <f>IF(animals!AR16&gt;0,animals!AR16,"")</f>
        <v/>
      </c>
      <c r="O23" s="83" t="str">
        <f>IF(animals!AR17&gt;0,animals!AR17,"")</f>
        <v/>
      </c>
      <c r="P23" s="83">
        <f>IF(animals!AR18&gt;0,animals!AR18,"")</f>
        <v>2.7</v>
      </c>
      <c r="Q23" s="83">
        <f>IF(animals!AR19&gt;0,animals!AR19,"")</f>
        <v>5.2</v>
      </c>
      <c r="R23" s="83">
        <f>IF(animals!AR20&gt;0,animals!AR20,"")</f>
        <v>3</v>
      </c>
      <c r="S23" s="52">
        <f>IF(animals!AR22&gt;0,animals!AR22,"")</f>
        <v>2.5</v>
      </c>
      <c r="T23" s="52">
        <f>IF(animals!AR23&gt;0,animals!AR23,"")</f>
        <v>6</v>
      </c>
      <c r="U23" s="52">
        <f>IF(animals!AR24&gt;0,animals!AR24,"")</f>
        <v>4</v>
      </c>
      <c r="V23" s="52">
        <f>IF(animals!AR25&gt;0,animals!AR25,"")</f>
        <v>2.4</v>
      </c>
      <c r="W23" s="83" t="str">
        <f>IF(animals!AR26&gt;0,animals!AR26,"")</f>
        <v/>
      </c>
      <c r="X23" s="83">
        <f>IF(animals!AR27&gt;0,animals!AR27,"")</f>
        <v>3.2</v>
      </c>
      <c r="Y23" s="52">
        <f>IF(animals!AR29&gt;0,animals!AR29,"")</f>
        <v>3</v>
      </c>
      <c r="Z23" s="52">
        <f>IF(animals!AR30&gt;0,animals!AR30,"")</f>
        <v>5.9</v>
      </c>
      <c r="AA23" s="52" t="str">
        <f>IF(animals!AR31&gt;0,animals!AR31,"")</f>
        <v/>
      </c>
      <c r="AB23" s="52" t="str">
        <f>IF(animals!AR32&gt;0,animals!AR32,"")</f>
        <v/>
      </c>
      <c r="AC23" s="52" t="str">
        <f>IF(animals!AR33&gt;0,animals!AR33,"")</f>
        <v/>
      </c>
      <c r="AD23" s="52" t="str">
        <f>IF(animals!AR34&gt;0,animals!AR34,"")</f>
        <v/>
      </c>
      <c r="AE23" s="52">
        <f>IF(animals!AR36&gt;0,animals!AR36,"")</f>
        <v>2.6</v>
      </c>
      <c r="AF23" s="52">
        <f>IF(animals!AR37&gt;0,animals!AR37,"")</f>
        <v>5.2</v>
      </c>
      <c r="AG23" s="52">
        <f>IF(animals!AR38&gt;0,animals!AR38,"")</f>
        <v>3.7</v>
      </c>
      <c r="AH23" s="52">
        <f>IF(animals!AR39&gt;0,animals!AR39,"")</f>
        <v>3.3</v>
      </c>
      <c r="AI23" s="52" t="str">
        <f>IF(animals!AR40&gt;0,animals!AR40,"")</f>
        <v/>
      </c>
      <c r="AJ23" s="52">
        <f>IF(animals!AR41&gt;0,animals!AR41,"")</f>
        <v>4.8</v>
      </c>
    </row>
    <row r="24" spans="1:36" x14ac:dyDescent="0.25">
      <c r="A24" s="47" t="str">
        <f t="shared" si="1"/>
        <v>Hypsibius dujardini</v>
      </c>
      <c r="B24" s="76" t="str">
        <f t="shared" si="1"/>
        <v>FR.055</v>
      </c>
      <c r="C24" s="50">
        <f>animals!AT1</f>
        <v>23</v>
      </c>
      <c r="D24" s="51">
        <f>IF(animals!AT3&gt;0,animals!AT3,"")</f>
        <v>289</v>
      </c>
      <c r="E24" s="52">
        <f>IF(animals!AT5&gt;0,animals!AT5,"")</f>
        <v>25.2</v>
      </c>
      <c r="F24" s="83">
        <f>IF(animals!AT6&gt;0,animals!AT6,"")</f>
        <v>16.100000000000001</v>
      </c>
      <c r="G24" s="83">
        <f>IF(animals!AT7&gt;0,animals!AT7,"")</f>
        <v>2.2000000000000002</v>
      </c>
      <c r="H24" s="83">
        <f>IF(animals!AT8&gt;0,animals!AT8,"")</f>
        <v>0.8</v>
      </c>
      <c r="I24" s="57">
        <f>IF(animals!AT10&gt;0,animals!AT10,"")</f>
        <v>4.4000000000000004</v>
      </c>
      <c r="J24" s="83">
        <f>IF(animals!AT11&gt;0,animals!AT11,"")</f>
        <v>3.4</v>
      </c>
      <c r="K24" s="83">
        <f>IF(animals!AT12&gt;0,animals!AT12,"")</f>
        <v>1</v>
      </c>
      <c r="L24" s="83">
        <f>IF(animals!AT13&gt;0,animals!AT13,"")</f>
        <v>8.8000000000000007</v>
      </c>
      <c r="M24" s="52" t="str">
        <f>IF(animals!AT15&gt;0,animals!AT15,"")</f>
        <v/>
      </c>
      <c r="N24" s="52" t="str">
        <f>IF(animals!AT16&gt;0,animals!AT16,"")</f>
        <v/>
      </c>
      <c r="O24" s="83" t="str">
        <f>IF(animals!AT17&gt;0,animals!AT17,"")</f>
        <v/>
      </c>
      <c r="P24" s="83">
        <f>IF(animals!AT18&gt;0,animals!AT18,"")</f>
        <v>3.3</v>
      </c>
      <c r="Q24" s="83" t="str">
        <f>IF(animals!AT19&gt;0,animals!AT19,"")</f>
        <v/>
      </c>
      <c r="R24" s="83" t="str">
        <f>IF(animals!AT20&gt;0,animals!AT20,"")</f>
        <v/>
      </c>
      <c r="S24" s="52">
        <f>IF(animals!AT22&gt;0,animals!AT22,"")</f>
        <v>4</v>
      </c>
      <c r="T24" s="52" t="str">
        <f>IF(animals!AT23&gt;0,animals!AT23,"")</f>
        <v/>
      </c>
      <c r="U24" s="52" t="str">
        <f>IF(animals!AT24&gt;0,animals!AT24,"")</f>
        <v/>
      </c>
      <c r="V24" s="52">
        <f>IF(animals!AT25&gt;0,animals!AT25,"")</f>
        <v>4.3</v>
      </c>
      <c r="W24" s="83">
        <f>IF(animals!AT26&gt;0,animals!AT26,"")</f>
        <v>7.8</v>
      </c>
      <c r="X24" s="83">
        <f>IF(animals!AT27&gt;0,animals!AT27,"")</f>
        <v>4.5999999999999996</v>
      </c>
      <c r="Y24" s="52">
        <f>IF(animals!AT29&gt;0,animals!AT29,"")</f>
        <v>4.5</v>
      </c>
      <c r="Z24" s="52">
        <f>IF(animals!AT30&gt;0,animals!AT30,"")</f>
        <v>11.5</v>
      </c>
      <c r="AA24" s="52">
        <f>IF(animals!AT31&gt;0,animals!AT31,"")</f>
        <v>8.3000000000000007</v>
      </c>
      <c r="AB24" s="52" t="str">
        <f>IF(animals!AT32&gt;0,animals!AT32,"")</f>
        <v/>
      </c>
      <c r="AC24" s="52" t="str">
        <f>IF(animals!AT33&gt;0,animals!AT33,"")</f>
        <v/>
      </c>
      <c r="AD24" s="52" t="str">
        <f>IF(animals!AT34&gt;0,animals!AT34,"")</f>
        <v/>
      </c>
      <c r="AE24" s="52">
        <f>IF(animals!AT36&gt;0,animals!AT36,"")</f>
        <v>3.6</v>
      </c>
      <c r="AF24" s="52">
        <f>IF(animals!AT37&gt;0,animals!AT37,"")</f>
        <v>8.1999999999999993</v>
      </c>
      <c r="AG24" s="52" t="str">
        <f>IF(animals!AT38&gt;0,animals!AT38,"")</f>
        <v/>
      </c>
      <c r="AH24" s="52">
        <f>IF(animals!AT39&gt;0,animals!AT39,"")</f>
        <v>5.7</v>
      </c>
      <c r="AI24" s="52">
        <f>IF(animals!AT40&gt;0,animals!AT40,"")</f>
        <v>12.6</v>
      </c>
      <c r="AJ24" s="52">
        <f>IF(animals!AT41&gt;0,animals!AT41,"")</f>
        <v>7.6</v>
      </c>
    </row>
    <row r="25" spans="1:36" x14ac:dyDescent="0.25">
      <c r="A25" s="47" t="str">
        <f t="shared" si="1"/>
        <v>Hypsibius dujardini</v>
      </c>
      <c r="B25" s="76" t="str">
        <f t="shared" si="1"/>
        <v>FR.055</v>
      </c>
      <c r="C25" s="50">
        <f>animals!AV1</f>
        <v>24</v>
      </c>
      <c r="D25" s="51">
        <f>IF(animals!AV3&gt;0,animals!AV3,"")</f>
        <v>316</v>
      </c>
      <c r="E25" s="52">
        <f>IF(animals!AV5&gt;0,animals!AV5,"")</f>
        <v>25.2</v>
      </c>
      <c r="F25" s="83">
        <f>IF(animals!AV6&gt;0,animals!AV6,"")</f>
        <v>15.6</v>
      </c>
      <c r="G25" s="83">
        <f>IF(animals!AV7&gt;0,animals!AV7,"")</f>
        <v>2.2999999999999998</v>
      </c>
      <c r="H25" s="83">
        <f>IF(animals!AV8&gt;0,animals!AV8,"")</f>
        <v>0.9</v>
      </c>
      <c r="I25" s="57">
        <f>IF(animals!AV10&gt;0,animals!AV10,"")</f>
        <v>4.0999999999999996</v>
      </c>
      <c r="J25" s="83">
        <f>IF(animals!AV11&gt;0,animals!AV11,"")</f>
        <v>3.2</v>
      </c>
      <c r="K25" s="83">
        <f>IF(animals!AV12&gt;0,animals!AV12,"")</f>
        <v>1.6</v>
      </c>
      <c r="L25" s="83">
        <f>IF(animals!AV13&gt;0,animals!AV13,"")</f>
        <v>8.3000000000000007</v>
      </c>
      <c r="M25" s="52">
        <f>IF(animals!AV15&gt;0,animals!AV15,"")</f>
        <v>4.5999999999999996</v>
      </c>
      <c r="N25" s="52">
        <f>IF(animals!AV16&gt;0,animals!AV16,"")</f>
        <v>11.3</v>
      </c>
      <c r="O25" s="83">
        <f>IF(animals!AV17&gt;0,animals!AV17,"")</f>
        <v>6.7</v>
      </c>
      <c r="P25" s="83">
        <f>IF(animals!AV18&gt;0,animals!AV18,"")</f>
        <v>4.2</v>
      </c>
      <c r="Q25" s="83">
        <f>IF(animals!AV19&gt;0,animals!AV19,"")</f>
        <v>7.6</v>
      </c>
      <c r="R25" s="83">
        <f>IF(animals!AV20&gt;0,animals!AV20,"")</f>
        <v>4.8</v>
      </c>
      <c r="S25" s="52">
        <f>IF(animals!AV22&gt;0,animals!AV22,"")</f>
        <v>4.3</v>
      </c>
      <c r="T25" s="52">
        <f>IF(animals!AV23&gt;0,animals!AV23,"")</f>
        <v>10.6</v>
      </c>
      <c r="U25" s="52">
        <f>IF(animals!AV24&gt;0,animals!AV24,"")</f>
        <v>7.3</v>
      </c>
      <c r="V25" s="52">
        <f>IF(animals!AV25&gt;0,animals!AV25,"")</f>
        <v>4.0999999999999996</v>
      </c>
      <c r="W25" s="83">
        <f>IF(animals!AV26&gt;0,animals!AV26,"")</f>
        <v>9.1</v>
      </c>
      <c r="X25" s="83">
        <f>IF(animals!AV27&gt;0,animals!AV27,"")</f>
        <v>6.1</v>
      </c>
      <c r="Y25" s="52">
        <f>IF(animals!AV29&gt;0,animals!AV29,"")</f>
        <v>4.5999999999999996</v>
      </c>
      <c r="Z25" s="52">
        <f>IF(animals!AV30&gt;0,animals!AV30,"")</f>
        <v>10.1</v>
      </c>
      <c r="AA25" s="52">
        <f>IF(animals!AV31&gt;0,animals!AV31,"")</f>
        <v>7.5</v>
      </c>
      <c r="AB25" s="52">
        <f>IF(animals!AV32&gt;0,animals!AV32,"")</f>
        <v>3.8</v>
      </c>
      <c r="AC25" s="52">
        <f>IF(animals!AV33&gt;0,animals!AV33,"")</f>
        <v>8.5</v>
      </c>
      <c r="AD25" s="52" t="str">
        <f>IF(animals!AV34&gt;0,animals!AV34,"")</f>
        <v/>
      </c>
      <c r="AE25" s="52">
        <f>IF(animals!AV36&gt;0,animals!AV36,"")</f>
        <v>4.2</v>
      </c>
      <c r="AF25" s="52">
        <f>IF(animals!AV37&gt;0,animals!AV37,"")</f>
        <v>8.6999999999999993</v>
      </c>
      <c r="AG25" s="52" t="str">
        <f>IF(animals!AV38&gt;0,animals!AV38,"")</f>
        <v/>
      </c>
      <c r="AH25" s="52">
        <f>IF(animals!AV39&gt;0,animals!AV39,"")</f>
        <v>4.7</v>
      </c>
      <c r="AI25" s="52">
        <f>IF(animals!AV40&gt;0,animals!AV40,"")</f>
        <v>14</v>
      </c>
      <c r="AJ25" s="52">
        <f>IF(animals!AV41&gt;0,animals!AV41,"")</f>
        <v>8.5</v>
      </c>
    </row>
    <row r="26" spans="1:36" x14ac:dyDescent="0.25">
      <c r="A26" s="47" t="str">
        <f t="shared" si="1"/>
        <v>Hypsibius dujardini</v>
      </c>
      <c r="B26" s="76" t="str">
        <f t="shared" si="1"/>
        <v>FR.055</v>
      </c>
      <c r="C26" s="50">
        <f>animals!AX1</f>
        <v>25</v>
      </c>
      <c r="D26" s="51">
        <f>IF(animals!AX3&gt;0,animals!AX3,"")</f>
        <v>339</v>
      </c>
      <c r="E26" s="52">
        <f>IF(animals!AX5&gt;0,animals!AX5,"")</f>
        <v>24.7</v>
      </c>
      <c r="F26" s="83">
        <f>IF(animals!AX6&gt;0,animals!AX6,"")</f>
        <v>15.1</v>
      </c>
      <c r="G26" s="83">
        <f>IF(animals!AX7&gt;0,animals!AX7,"")</f>
        <v>2.4</v>
      </c>
      <c r="H26" s="83">
        <f>IF(animals!AX8&gt;0,animals!AX8,"")</f>
        <v>1.1000000000000001</v>
      </c>
      <c r="I26" s="57">
        <f>IF(animals!AX10&gt;0,animals!AX10,"")</f>
        <v>4.7</v>
      </c>
      <c r="J26" s="83">
        <f>IF(animals!AX11&gt;0,animals!AX11,"")</f>
        <v>3.4</v>
      </c>
      <c r="K26" s="83">
        <f>IF(animals!AX12&gt;0,animals!AX12,"")</f>
        <v>1.5</v>
      </c>
      <c r="L26" s="83">
        <f>IF(animals!AX13&gt;0,animals!AX13,"")</f>
        <v>9</v>
      </c>
      <c r="M26" s="52">
        <f>IF(animals!AX15&gt;0,animals!AX15,"")</f>
        <v>4.3</v>
      </c>
      <c r="N26" s="52">
        <f>IF(animals!AX16&gt;0,animals!AX16,"")</f>
        <v>11.7</v>
      </c>
      <c r="O26" s="83">
        <f>IF(animals!AX17&gt;0,animals!AX17,"")</f>
        <v>7.9</v>
      </c>
      <c r="P26" s="83">
        <f>IF(animals!AX18&gt;0,animals!AX18,"")</f>
        <v>4.5</v>
      </c>
      <c r="Q26" s="83" t="str">
        <f>IF(animals!AX19&gt;0,animals!AX19,"")</f>
        <v/>
      </c>
      <c r="R26" s="83">
        <f>IF(animals!AX20&gt;0,animals!AX20,"")</f>
        <v>5.2</v>
      </c>
      <c r="S26" s="52">
        <f>IF(animals!AX22&gt;0,animals!AX22,"")</f>
        <v>5.0999999999999996</v>
      </c>
      <c r="T26" s="52">
        <f>IF(animals!AX23&gt;0,animals!AX23,"")</f>
        <v>11.1</v>
      </c>
      <c r="U26" s="52">
        <f>IF(animals!AX24&gt;0,animals!AX24,"")</f>
        <v>7.2</v>
      </c>
      <c r="V26" s="52">
        <f>IF(animals!AX25&gt;0,animals!AX25,"")</f>
        <v>4.4000000000000004</v>
      </c>
      <c r="W26" s="83" t="str">
        <f>IF(animals!AX26&gt;0,animals!AX26,"")</f>
        <v/>
      </c>
      <c r="X26" s="83">
        <f>IF(animals!AX27&gt;0,animals!AX27,"")</f>
        <v>5.3</v>
      </c>
      <c r="Y26" s="52">
        <f>IF(animals!AX29&gt;0,animals!AX29,"")</f>
        <v>5.0999999999999996</v>
      </c>
      <c r="Z26" s="52">
        <f>IF(animals!AX30&gt;0,animals!AX30,"")</f>
        <v>9.9</v>
      </c>
      <c r="AA26" s="52">
        <f>IF(animals!AX31&gt;0,animals!AX31,"")</f>
        <v>7.2</v>
      </c>
      <c r="AB26" s="52">
        <f>IF(animals!AX32&gt;0,animals!AX32,"")</f>
        <v>4.5999999999999996</v>
      </c>
      <c r="AC26" s="52" t="str">
        <f>IF(animals!AX33&gt;0,animals!AX33,"")</f>
        <v/>
      </c>
      <c r="AD26" s="52">
        <f>IF(animals!AX34&gt;0,animals!AX34,"")</f>
        <v>5.6</v>
      </c>
      <c r="AE26" s="52">
        <f>IF(animals!AX36&gt;0,animals!AX36,"")</f>
        <v>5</v>
      </c>
      <c r="AF26" s="52">
        <f>IF(animals!AX37&gt;0,animals!AX37,"")</f>
        <v>8.4</v>
      </c>
      <c r="AG26" s="52" t="str">
        <f>IF(animals!AX38&gt;0,animals!AX38,"")</f>
        <v/>
      </c>
      <c r="AH26" s="52">
        <f>IF(animals!AX39&gt;0,animals!AX39,"")</f>
        <v>4.8</v>
      </c>
      <c r="AI26" s="52" t="str">
        <f>IF(animals!AX40&gt;0,animals!AX40,"")</f>
        <v/>
      </c>
      <c r="AJ26" s="52" t="str">
        <f>IF(animals!AX41&gt;0,animals!AX41,"")</f>
        <v/>
      </c>
    </row>
    <row r="27" spans="1:36" x14ac:dyDescent="0.25">
      <c r="A27" s="47" t="str">
        <f t="shared" si="1"/>
        <v>Hypsibius dujardini</v>
      </c>
      <c r="B27" s="76" t="str">
        <f t="shared" si="1"/>
        <v>FR.055</v>
      </c>
      <c r="C27" s="50">
        <f>animals!AZ1</f>
        <v>26</v>
      </c>
      <c r="D27" s="51">
        <f>IF(animals!AZ3&gt;0,animals!AZ3,"")</f>
        <v>331</v>
      </c>
      <c r="E27" s="52">
        <f>IF(animals!AZ5&gt;0,animals!AZ5,"")</f>
        <v>25</v>
      </c>
      <c r="F27" s="83">
        <f>IF(animals!AZ6&gt;0,animals!AZ6,"")</f>
        <v>15.4</v>
      </c>
      <c r="G27" s="83">
        <f>IF(animals!AZ7&gt;0,animals!AZ7,"")</f>
        <v>2</v>
      </c>
      <c r="H27" s="83">
        <f>IF(animals!AZ8&gt;0,animals!AZ8,"")</f>
        <v>0.9</v>
      </c>
      <c r="I27" s="57">
        <f>IF(animals!AZ10&gt;0,animals!AZ10,"")</f>
        <v>4.8</v>
      </c>
      <c r="J27" s="83">
        <f>IF(animals!AZ11&gt;0,animals!AZ11,"")</f>
        <v>3.8</v>
      </c>
      <c r="K27" s="83">
        <f>IF(animals!AZ12&gt;0,animals!AZ12,"")</f>
        <v>1.5</v>
      </c>
      <c r="L27" s="83">
        <f>IF(animals!AZ13&gt;0,animals!AZ13,"")</f>
        <v>9.1999999999999993</v>
      </c>
      <c r="M27" s="52">
        <f>IF(animals!AZ15&gt;0,animals!AZ15,"")</f>
        <v>4.5</v>
      </c>
      <c r="N27" s="52">
        <f>IF(animals!AZ16&gt;0,animals!AZ16,"")</f>
        <v>9</v>
      </c>
      <c r="O27" s="83">
        <f>IF(animals!AZ17&gt;0,animals!AZ17,"")</f>
        <v>6.6</v>
      </c>
      <c r="P27" s="83">
        <f>IF(animals!AZ18&gt;0,animals!AZ18,"")</f>
        <v>3.7</v>
      </c>
      <c r="Q27" s="83">
        <f>IF(animals!AZ19&gt;0,animals!AZ19,"")</f>
        <v>7.7</v>
      </c>
      <c r="R27" s="83">
        <f>IF(animals!AZ20&gt;0,animals!AZ20,"")</f>
        <v>5</v>
      </c>
      <c r="S27" s="52">
        <f>IF(animals!AZ22&gt;0,animals!AZ22,"")</f>
        <v>4.9000000000000004</v>
      </c>
      <c r="T27" s="52">
        <f>IF(animals!AZ23&gt;0,animals!AZ23,"")</f>
        <v>11.5</v>
      </c>
      <c r="U27" s="52">
        <f>IF(animals!AZ24&gt;0,animals!AZ24,"")</f>
        <v>8</v>
      </c>
      <c r="V27" s="52">
        <f>IF(animals!AZ25&gt;0,animals!AZ25,"")</f>
        <v>4.2</v>
      </c>
      <c r="W27" s="83">
        <f>IF(animals!AZ26&gt;0,animals!AZ26,"")</f>
        <v>8.6999999999999993</v>
      </c>
      <c r="X27" s="83">
        <f>IF(animals!AZ27&gt;0,animals!AZ27,"")</f>
        <v>6</v>
      </c>
      <c r="Y27" s="52">
        <f>IF(animals!AZ29&gt;0,animals!AZ29,"")</f>
        <v>4.9000000000000004</v>
      </c>
      <c r="Z27" s="52">
        <f>IF(animals!AZ30&gt;0,animals!AZ30,"")</f>
        <v>9.1</v>
      </c>
      <c r="AA27" s="52">
        <f>IF(animals!AZ31&gt;0,animals!AZ31,"")</f>
        <v>7.3</v>
      </c>
      <c r="AB27" s="52">
        <f>IF(animals!AZ32&gt;0,animals!AZ32,"")</f>
        <v>4.4000000000000004</v>
      </c>
      <c r="AC27" s="52">
        <f>IF(animals!AZ33&gt;0,animals!AZ33,"")</f>
        <v>8.8000000000000007</v>
      </c>
      <c r="AD27" s="52">
        <f>IF(animals!AZ34&gt;0,animals!AZ34,"")</f>
        <v>6.4</v>
      </c>
      <c r="AE27" s="52">
        <f>IF(animals!AZ36&gt;0,animals!AZ36,"")</f>
        <v>4.4000000000000004</v>
      </c>
      <c r="AF27" s="52">
        <f>IF(animals!AZ37&gt;0,animals!AZ37,"")</f>
        <v>8.8000000000000007</v>
      </c>
      <c r="AG27" s="52">
        <f>IF(animals!AZ38&gt;0,animals!AZ38,"")</f>
        <v>5.7</v>
      </c>
      <c r="AH27" s="52">
        <f>IF(animals!AZ39&gt;0,animals!AZ39,"")</f>
        <v>5</v>
      </c>
      <c r="AI27" s="52">
        <f>IF(animals!AZ40&gt;0,animals!AZ40,"")</f>
        <v>12.1</v>
      </c>
      <c r="AJ27" s="52">
        <f>IF(animals!AZ41&gt;0,animals!AZ41,"")</f>
        <v>7</v>
      </c>
    </row>
    <row r="28" spans="1:36" x14ac:dyDescent="0.25">
      <c r="A28" s="47" t="str">
        <f t="shared" si="1"/>
        <v>Hypsibius dujardini</v>
      </c>
      <c r="B28" s="76" t="str">
        <f t="shared" si="1"/>
        <v>FR.055</v>
      </c>
      <c r="C28" s="50">
        <f>animals!BB1</f>
        <v>27</v>
      </c>
      <c r="D28" s="51">
        <f>IF(animals!BB3&gt;0,animals!BB3,"")</f>
        <v>319</v>
      </c>
      <c r="E28" s="52">
        <f>IF(animals!BB5&gt;0,animals!BB5,"")</f>
        <v>24.5</v>
      </c>
      <c r="F28" s="83">
        <f>IF(animals!BB6&gt;0,animals!BB6,"")</f>
        <v>15.1</v>
      </c>
      <c r="G28" s="83">
        <f>IF(animals!BB7&gt;0,animals!BB7,"")</f>
        <v>2.2999999999999998</v>
      </c>
      <c r="H28" s="83">
        <f>IF(animals!BB8&gt;0,animals!BB8,"")</f>
        <v>0.9</v>
      </c>
      <c r="I28" s="57">
        <f>IF(animals!BB10&gt;0,animals!BB10,"")</f>
        <v>3.9</v>
      </c>
      <c r="J28" s="83">
        <f>IF(animals!BB11&gt;0,animals!BB11,"")</f>
        <v>2.9</v>
      </c>
      <c r="K28" s="83">
        <f>IF(animals!BB12&gt;0,animals!BB12,"")</f>
        <v>1.4</v>
      </c>
      <c r="L28" s="83">
        <f>IF(animals!BB13&gt;0,animals!BB13,"")</f>
        <v>8.1999999999999993</v>
      </c>
      <c r="M28" s="52" t="str">
        <f>IF(animals!BB15&gt;0,animals!BB15,"")</f>
        <v/>
      </c>
      <c r="N28" s="52" t="str">
        <f>IF(animals!BB16&gt;0,animals!BB16,"")</f>
        <v/>
      </c>
      <c r="O28" s="83" t="str">
        <f>IF(animals!BB17&gt;0,animals!BB17,"")</f>
        <v/>
      </c>
      <c r="P28" s="83">
        <f>IF(animals!BB18&gt;0,animals!BB18,"")</f>
        <v>4</v>
      </c>
      <c r="Q28" s="83" t="str">
        <f>IF(animals!BB19&gt;0,animals!BB19,"")</f>
        <v/>
      </c>
      <c r="R28" s="83">
        <f>IF(animals!BB20&gt;0,animals!BB20,"")</f>
        <v>5.6</v>
      </c>
      <c r="S28" s="52">
        <f>IF(animals!BB22&gt;0,animals!BB22,"")</f>
        <v>5.2</v>
      </c>
      <c r="T28" s="52">
        <f>IF(animals!BB23&gt;0,animals!BB23,"")</f>
        <v>8.4</v>
      </c>
      <c r="U28" s="52">
        <f>IF(animals!BB24&gt;0,animals!BB24,"")</f>
        <v>6.7</v>
      </c>
      <c r="V28" s="52">
        <f>IF(animals!BB25&gt;0,animals!BB25,"")</f>
        <v>4</v>
      </c>
      <c r="W28" s="83" t="str">
        <f>IF(animals!BB26&gt;0,animals!BB26,"")</f>
        <v/>
      </c>
      <c r="X28" s="83" t="str">
        <f>IF(animals!BB27&gt;0,animals!BB27,"")</f>
        <v/>
      </c>
      <c r="Y28" s="52">
        <f>IF(animals!BB29&gt;0,animals!BB29,"")</f>
        <v>5.4</v>
      </c>
      <c r="Z28" s="52">
        <f>IF(animals!BB30&gt;0,animals!BB30,"")</f>
        <v>9.6999999999999993</v>
      </c>
      <c r="AA28" s="52">
        <f>IF(animals!BB31&gt;0,animals!BB31,"")</f>
        <v>7.2</v>
      </c>
      <c r="AB28" s="52">
        <f>IF(animals!BB32&gt;0,animals!BB32,"")</f>
        <v>4.5</v>
      </c>
      <c r="AC28" s="52" t="str">
        <f>IF(animals!BB33&gt;0,animals!BB33,"")</f>
        <v/>
      </c>
      <c r="AD28" s="52">
        <f>IF(animals!BB34&gt;0,animals!BB34,"")</f>
        <v>6.1</v>
      </c>
      <c r="AE28" s="52">
        <f>IF(animals!BB36&gt;0,animals!BB36,"")</f>
        <v>4.2</v>
      </c>
      <c r="AF28" s="52">
        <f>IF(animals!BB37&gt;0,animals!BB37,"")</f>
        <v>7.9</v>
      </c>
      <c r="AG28" s="52" t="str">
        <f>IF(animals!BB38&gt;0,animals!BB38,"")</f>
        <v/>
      </c>
      <c r="AH28" s="52">
        <f>IF(animals!BB39&gt;0,animals!BB39,"")</f>
        <v>4.8</v>
      </c>
      <c r="AI28" s="52">
        <f>IF(animals!BB40&gt;0,animals!BB40,"")</f>
        <v>12.6</v>
      </c>
      <c r="AJ28" s="52">
        <f>IF(animals!BB41&gt;0,animals!BB41,"")</f>
        <v>7.7</v>
      </c>
    </row>
    <row r="29" spans="1:36" x14ac:dyDescent="0.25">
      <c r="A29" s="47" t="str">
        <f t="shared" si="1"/>
        <v>Hypsibius dujardini</v>
      </c>
      <c r="B29" s="76" t="str">
        <f t="shared" si="1"/>
        <v>FR.055</v>
      </c>
      <c r="C29" s="50">
        <f>animals!BD1</f>
        <v>28</v>
      </c>
      <c r="D29" s="51">
        <f>IF(animals!BD3&gt;0,animals!BD3,"")</f>
        <v>278</v>
      </c>
      <c r="E29" s="52">
        <f>IF(animals!BD5&gt;0,animals!BD5,"")</f>
        <v>25.5</v>
      </c>
      <c r="F29" s="83">
        <f>IF(animals!BD6&gt;0,animals!BD6,"")</f>
        <v>16.7</v>
      </c>
      <c r="G29" s="83">
        <f>IF(animals!BD7&gt;0,animals!BD7,"")</f>
        <v>2.2000000000000002</v>
      </c>
      <c r="H29" s="83">
        <f>IF(animals!BD8&gt;0,animals!BD8,"")</f>
        <v>0.9</v>
      </c>
      <c r="I29" s="57">
        <f>IF(animals!BD10&gt;0,animals!BD10,"")</f>
        <v>4.4000000000000004</v>
      </c>
      <c r="J29" s="83">
        <f>IF(animals!BD11&gt;0,animals!BD11,"")</f>
        <v>3.4</v>
      </c>
      <c r="K29" s="83">
        <f>IF(animals!BD12&gt;0,animals!BD12,"")</f>
        <v>1.3</v>
      </c>
      <c r="L29" s="83">
        <f>IF(animals!BD13&gt;0,animals!BD13,"")</f>
        <v>8.8000000000000007</v>
      </c>
      <c r="M29" s="52">
        <f>IF(animals!BD15&gt;0,animals!BD15,"")</f>
        <v>3.8</v>
      </c>
      <c r="N29" s="52" t="str">
        <f>IF(animals!BD16&gt;0,animals!BD16,"")</f>
        <v/>
      </c>
      <c r="O29" s="83">
        <f>IF(animals!BD17&gt;0,animals!BD17,"")</f>
        <v>6.3</v>
      </c>
      <c r="P29" s="83">
        <f>IF(animals!BD18&gt;0,animals!BD18,"")</f>
        <v>3.5</v>
      </c>
      <c r="Q29" s="83" t="str">
        <f>IF(animals!BD19&gt;0,animals!BD19,"")</f>
        <v/>
      </c>
      <c r="R29" s="83" t="str">
        <f>IF(animals!BD20&gt;0,animals!BD20,"")</f>
        <v/>
      </c>
      <c r="S29" s="52">
        <f>IF(animals!BD22&gt;0,animals!BD22,"")</f>
        <v>4.4000000000000004</v>
      </c>
      <c r="T29" s="52">
        <f>IF(animals!BD23&gt;0,animals!BD23,"")</f>
        <v>10.3</v>
      </c>
      <c r="U29" s="52">
        <f>IF(animals!BD24&gt;0,animals!BD24,"")</f>
        <v>7.3</v>
      </c>
      <c r="V29" s="52">
        <f>IF(animals!BD25&gt;0,animals!BD25,"")</f>
        <v>3.8</v>
      </c>
      <c r="W29" s="83">
        <f>IF(animals!BD26&gt;0,animals!BD26,"")</f>
        <v>7.6</v>
      </c>
      <c r="X29" s="83">
        <f>IF(animals!BD27&gt;0,animals!BD27,"")</f>
        <v>5</v>
      </c>
      <c r="Y29" s="52">
        <f>IF(animals!BD29&gt;0,animals!BD29,"")</f>
        <v>3.9</v>
      </c>
      <c r="Z29" s="52">
        <f>IF(animals!BD30&gt;0,animals!BD30,"")</f>
        <v>9.4</v>
      </c>
      <c r="AA29" s="52">
        <f>IF(animals!BD31&gt;0,animals!BD31,"")</f>
        <v>6.7</v>
      </c>
      <c r="AB29" s="52">
        <f>IF(animals!BD32&gt;0,animals!BD32,"")</f>
        <v>3.8</v>
      </c>
      <c r="AC29" s="52">
        <f>IF(animals!BD33&gt;0,animals!BD33,"")</f>
        <v>7.3</v>
      </c>
      <c r="AD29" s="52">
        <f>IF(animals!BD34&gt;0,animals!BD34,"")</f>
        <v>5.5</v>
      </c>
      <c r="AE29" s="52">
        <f>IF(animals!BD36&gt;0,animals!BD36,"")</f>
        <v>4.2</v>
      </c>
      <c r="AF29" s="52">
        <f>IF(animals!BD37&gt;0,animals!BD37,"")</f>
        <v>8.1</v>
      </c>
      <c r="AG29" s="52">
        <f>IF(animals!BD38&gt;0,animals!BD38,"")</f>
        <v>5.4</v>
      </c>
      <c r="AH29" s="52">
        <f>IF(animals!BD39&gt;0,animals!BD39,"")</f>
        <v>5.5</v>
      </c>
      <c r="AI29" s="52" t="str">
        <f>IF(animals!BD40&gt;0,animals!BD40,"")</f>
        <v/>
      </c>
      <c r="AJ29" s="52">
        <f>IF(animals!BD41&gt;0,animals!BD41,"")</f>
        <v>7.3</v>
      </c>
    </row>
    <row r="30" spans="1:36" x14ac:dyDescent="0.25">
      <c r="A30" s="47" t="str">
        <f t="shared" si="1"/>
        <v>Hypsibius dujardini</v>
      </c>
      <c r="B30" s="76" t="str">
        <f t="shared" si="1"/>
        <v>FR.055</v>
      </c>
      <c r="C30" s="50">
        <f>animals!BF1</f>
        <v>29</v>
      </c>
      <c r="D30" s="51">
        <f>IF(animals!BF3&gt;0,animals!BF3,"")</f>
        <v>282</v>
      </c>
      <c r="E30" s="52">
        <f>IF(animals!BF5&gt;0,animals!BF5,"")</f>
        <v>25.1</v>
      </c>
      <c r="F30" s="83">
        <f>IF(animals!BF6&gt;0,animals!BF6,"")</f>
        <v>15.5</v>
      </c>
      <c r="G30" s="83">
        <f>IF(animals!BF7&gt;0,animals!BF7,"")</f>
        <v>2.2000000000000002</v>
      </c>
      <c r="H30" s="83">
        <f>IF(animals!BF8&gt;0,animals!BF8,"")</f>
        <v>0.7</v>
      </c>
      <c r="I30" s="57">
        <f>IF(animals!BF10&gt;0,animals!BF10,"")</f>
        <v>4.5</v>
      </c>
      <c r="J30" s="83">
        <f>IF(animals!BF11&gt;0,animals!BF11,"")</f>
        <v>3.2</v>
      </c>
      <c r="K30" s="83">
        <f>IF(animals!BF12&gt;0,animals!BF12,"")</f>
        <v>1.2</v>
      </c>
      <c r="L30" s="83">
        <f>IF(animals!BF13&gt;0,animals!BF13,"")</f>
        <v>8.5</v>
      </c>
      <c r="M30" s="52" t="str">
        <f>IF(animals!BF15&gt;0,animals!BF15,"")</f>
        <v/>
      </c>
      <c r="N30" s="52" t="str">
        <f>IF(animals!BF16&gt;0,animals!BF16,"")</f>
        <v/>
      </c>
      <c r="O30" s="83" t="str">
        <f>IF(animals!BF17&gt;0,animals!BF17,"")</f>
        <v/>
      </c>
      <c r="P30" s="83">
        <f>IF(animals!BF18&gt;0,animals!BF18,"")</f>
        <v>3.4</v>
      </c>
      <c r="Q30" s="83" t="str">
        <f>IF(animals!BF19&gt;0,animals!BF19,"")</f>
        <v/>
      </c>
      <c r="R30" s="83" t="str">
        <f>IF(animals!BF20&gt;0,animals!BF20,"")</f>
        <v/>
      </c>
      <c r="S30" s="52" t="str">
        <f>IF(animals!BF22&gt;0,animals!BF22,"")</f>
        <v/>
      </c>
      <c r="T30" s="52" t="str">
        <f>IF(animals!BF23&gt;0,animals!BF23,"")</f>
        <v/>
      </c>
      <c r="U30" s="52" t="str">
        <f>IF(animals!BF24&gt;0,animals!BF24,"")</f>
        <v/>
      </c>
      <c r="V30" s="52">
        <f>IF(animals!BF25&gt;0,animals!BF25,"")</f>
        <v>3.6</v>
      </c>
      <c r="W30" s="83" t="str">
        <f>IF(animals!BF26&gt;0,animals!BF26,"")</f>
        <v/>
      </c>
      <c r="X30" s="83" t="str">
        <f>IF(animals!BF27&gt;0,animals!BF27,"")</f>
        <v/>
      </c>
      <c r="Y30" s="52">
        <f>IF(animals!BF29&gt;0,animals!BF29,"")</f>
        <v>4.8</v>
      </c>
      <c r="Z30" s="52">
        <f>IF(animals!BF30&gt;0,animals!BF30,"")</f>
        <v>11.1</v>
      </c>
      <c r="AA30" s="52">
        <f>IF(animals!BF31&gt;0,animals!BF31,"")</f>
        <v>7.2</v>
      </c>
      <c r="AB30" s="52">
        <f>IF(animals!BF32&gt;0,animals!BF32,"")</f>
        <v>4.2</v>
      </c>
      <c r="AC30" s="52">
        <f>IF(animals!BF33&gt;0,animals!BF33,"")</f>
        <v>8.5</v>
      </c>
      <c r="AD30" s="52" t="str">
        <f>IF(animals!BF34&gt;0,animals!BF34,"")</f>
        <v/>
      </c>
      <c r="AE30" s="52">
        <f>IF(animals!BF36&gt;0,animals!BF36,"")</f>
        <v>5</v>
      </c>
      <c r="AF30" s="52">
        <f>IF(animals!BF37&gt;0,animals!BF37,"")</f>
        <v>8</v>
      </c>
      <c r="AG30" s="52" t="str">
        <f>IF(animals!BF38&gt;0,animals!BF38,"")</f>
        <v/>
      </c>
      <c r="AH30" s="52" t="str">
        <f>IF(animals!BF39&gt;0,animals!BF39,"")</f>
        <v/>
      </c>
      <c r="AI30" s="52">
        <f>IF(animals!BF40&gt;0,animals!BF40,"")</f>
        <v>12.9</v>
      </c>
      <c r="AJ30" s="52" t="str">
        <f>IF(animals!BF41&gt;0,animals!BF41,"")</f>
        <v/>
      </c>
    </row>
    <row r="31" spans="1:36" x14ac:dyDescent="0.25">
      <c r="A31" s="47" t="str">
        <f t="shared" si="1"/>
        <v>Hypsibius dujardini</v>
      </c>
      <c r="B31" s="76" t="str">
        <f t="shared" si="1"/>
        <v>FR.055</v>
      </c>
      <c r="C31" s="50">
        <f>animals!BH1</f>
        <v>30</v>
      </c>
      <c r="D31" s="51">
        <f>IF(animals!BH3&gt;0,animals!BH3,"")</f>
        <v>317</v>
      </c>
      <c r="E31" s="52">
        <f>IF(animals!BH5&gt;0,animals!BH5,"")</f>
        <v>23.8</v>
      </c>
      <c r="F31" s="83">
        <f>IF(animals!BH6&gt;0,animals!BH6,"")</f>
        <v>14.8</v>
      </c>
      <c r="G31" s="83">
        <f>IF(animals!BH7&gt;0,animals!BH7,"")</f>
        <v>2.2000000000000002</v>
      </c>
      <c r="H31" s="83">
        <f>IF(animals!BH8&gt;0,animals!BH8,"")</f>
        <v>0.8</v>
      </c>
      <c r="I31" s="57">
        <f>IF(animals!BH10&gt;0,animals!BH10,"")</f>
        <v>4.2</v>
      </c>
      <c r="J31" s="83">
        <f>IF(animals!BH11&gt;0,animals!BH11,"")</f>
        <v>3.1</v>
      </c>
      <c r="K31" s="83">
        <f>IF(animals!BH12&gt;0,animals!BH12,"")</f>
        <v>1.1000000000000001</v>
      </c>
      <c r="L31" s="83">
        <f>IF(animals!BH13&gt;0,animals!BH13,"")</f>
        <v>8.1</v>
      </c>
      <c r="M31" s="52">
        <f>IF(animals!BH15&gt;0,animals!BH15,"")</f>
        <v>4.7</v>
      </c>
      <c r="N31" s="52">
        <f>IF(animals!BH16&gt;0,animals!BH16,"")</f>
        <v>8.3000000000000007</v>
      </c>
      <c r="O31" s="83">
        <f>IF(animals!BH17&gt;0,animals!BH17,"")</f>
        <v>6.5</v>
      </c>
      <c r="P31" s="83">
        <f>IF(animals!BH18&gt;0,animals!BH18,"")</f>
        <v>3.5</v>
      </c>
      <c r="Q31" s="83">
        <f>IF(animals!BH19&gt;0,animals!BH19,"")</f>
        <v>6.3</v>
      </c>
      <c r="R31" s="83">
        <f>IF(animals!BH20&gt;0,animals!BH20,"")</f>
        <v>5.3</v>
      </c>
      <c r="S31" s="52">
        <f>IF(animals!BH22&gt;0,animals!BH22,"")</f>
        <v>4.7</v>
      </c>
      <c r="T31" s="52">
        <f>IF(animals!BH23&gt;0,animals!BH23,"")</f>
        <v>8.8000000000000007</v>
      </c>
      <c r="U31" s="52">
        <f>IF(animals!BH24&gt;0,animals!BH24,"")</f>
        <v>6.8</v>
      </c>
      <c r="V31" s="52">
        <f>IF(animals!BH25&gt;0,animals!BH25,"")</f>
        <v>3.9</v>
      </c>
      <c r="W31" s="83">
        <f>IF(animals!BH26&gt;0,animals!BH26,"")</f>
        <v>7.2</v>
      </c>
      <c r="X31" s="83">
        <f>IF(animals!BH27&gt;0,animals!BH27,"")</f>
        <v>5.7</v>
      </c>
      <c r="Y31" s="52">
        <f>IF(animals!BH29&gt;0,animals!BH29,"")</f>
        <v>5.4</v>
      </c>
      <c r="Z31" s="52">
        <f>IF(animals!BH30&gt;0,animals!BH30,"")</f>
        <v>9.8000000000000007</v>
      </c>
      <c r="AA31" s="52">
        <f>IF(animals!BH31&gt;0,animals!BH31,"")</f>
        <v>7.1</v>
      </c>
      <c r="AB31" s="52">
        <f>IF(animals!BH32&gt;0,animals!BH32,"")</f>
        <v>4.0999999999999996</v>
      </c>
      <c r="AC31" s="52" t="str">
        <f>IF(animals!BH33&gt;0,animals!BH33,"")</f>
        <v/>
      </c>
      <c r="AD31" s="52" t="str">
        <f>IF(animals!BH34&gt;0,animals!BH34,"")</f>
        <v/>
      </c>
      <c r="AE31" s="52">
        <f>IF(animals!BH36&gt;0,animals!BH36,"")</f>
        <v>4.5999999999999996</v>
      </c>
      <c r="AF31" s="52">
        <f>IF(animals!BH37&gt;0,animals!BH37,"")</f>
        <v>7.8</v>
      </c>
      <c r="AG31" s="52" t="str">
        <f>IF(animals!BH38&gt;0,animals!BH38,"")</f>
        <v/>
      </c>
      <c r="AH31" s="52">
        <f>IF(animals!BH39&gt;0,animals!BH39,"")</f>
        <v>5.2</v>
      </c>
      <c r="AI31" s="52">
        <f>IF(animals!BH40&gt;0,animals!BH40,"")</f>
        <v>12.5</v>
      </c>
      <c r="AJ31" s="52">
        <f>IF(animals!BH41&gt;0,animals!BH41,"")</f>
        <v>8</v>
      </c>
    </row>
  </sheetData>
  <dataConsolidate>
    <dataRefs count="1">
      <dataRef ref="D3:D4" sheet="general info"/>
    </dataRefs>
  </dataConsolidate>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AI31"/>
  <sheetViews>
    <sheetView zoomScaleNormal="100" workbookViewId="0">
      <pane xSplit="3" ySplit="1" topLeftCell="D2" activePane="bottomRight" state="frozen"/>
      <selection pane="topRight" activeCell="C1" sqref="C1"/>
      <selection pane="bottomLeft" activeCell="A2" sqref="A2"/>
      <selection pane="bottomRight" activeCell="E18" sqref="E18"/>
    </sheetView>
  </sheetViews>
  <sheetFormatPr defaultColWidth="9.109375" defaultRowHeight="13.2" x14ac:dyDescent="0.25"/>
  <cols>
    <col min="1" max="1" width="16.88671875" style="54" customWidth="1"/>
    <col min="2" max="2" width="16.88671875" style="77" customWidth="1"/>
    <col min="3" max="3" width="9.109375" style="55"/>
    <col min="4" max="35" width="17" style="56" customWidth="1"/>
    <col min="36" max="16384" width="9.109375" style="53"/>
  </cols>
  <sheetData>
    <row r="1" spans="1:35" s="49" customFormat="1" ht="27.6" x14ac:dyDescent="0.25">
      <c r="A1" s="47" t="s">
        <v>58</v>
      </c>
      <c r="B1" s="75" t="s">
        <v>59</v>
      </c>
      <c r="C1" s="48" t="s">
        <v>41</v>
      </c>
      <c r="D1" s="46" t="s">
        <v>9</v>
      </c>
      <c r="E1" s="46" t="s">
        <v>43</v>
      </c>
      <c r="F1" s="46" t="s">
        <v>44</v>
      </c>
      <c r="G1" s="46" t="s">
        <v>45</v>
      </c>
      <c r="H1" s="46" t="s">
        <v>46</v>
      </c>
      <c r="I1" s="46" t="s">
        <v>47</v>
      </c>
      <c r="J1" s="46" t="s">
        <v>48</v>
      </c>
      <c r="K1" s="46" t="s">
        <v>49</v>
      </c>
      <c r="L1" s="46" t="s">
        <v>60</v>
      </c>
      <c r="M1" s="46" t="s">
        <v>61</v>
      </c>
      <c r="N1" s="46" t="s">
        <v>62</v>
      </c>
      <c r="O1" s="46" t="s">
        <v>63</v>
      </c>
      <c r="P1" s="46" t="s">
        <v>64</v>
      </c>
      <c r="Q1" s="46" t="s">
        <v>65</v>
      </c>
      <c r="R1" s="46" t="s">
        <v>66</v>
      </c>
      <c r="S1" s="46" t="s">
        <v>67</v>
      </c>
      <c r="T1" s="46" t="s">
        <v>68</v>
      </c>
      <c r="U1" s="46" t="s">
        <v>69</v>
      </c>
      <c r="V1" s="46" t="s">
        <v>70</v>
      </c>
      <c r="W1" s="46" t="s">
        <v>71</v>
      </c>
      <c r="X1" s="46" t="s">
        <v>72</v>
      </c>
      <c r="Y1" s="46" t="s">
        <v>73</v>
      </c>
      <c r="Z1" s="46" t="s">
        <v>74</v>
      </c>
      <c r="AA1" s="46" t="s">
        <v>75</v>
      </c>
      <c r="AB1" s="46" t="s">
        <v>76</v>
      </c>
      <c r="AC1" s="46" t="s">
        <v>77</v>
      </c>
      <c r="AD1" s="46" t="s">
        <v>50</v>
      </c>
      <c r="AE1" s="46" t="s">
        <v>51</v>
      </c>
      <c r="AF1" s="46" t="s">
        <v>52</v>
      </c>
      <c r="AG1" s="46" t="s">
        <v>53</v>
      </c>
      <c r="AH1" s="46" t="s">
        <v>54</v>
      </c>
      <c r="AI1" s="46" t="s">
        <v>55</v>
      </c>
    </row>
    <row r="2" spans="1:35" x14ac:dyDescent="0.25">
      <c r="A2" s="47" t="str">
        <f>'animals_stats (μm)'!A$2</f>
        <v>Hypsibius dujardini</v>
      </c>
      <c r="B2" s="78" t="str">
        <f>'animals_stats (μm)'!B$2</f>
        <v>FR.055</v>
      </c>
      <c r="C2" s="84" t="str">
        <f>animals!B1</f>
        <v>1 (NEO)</v>
      </c>
      <c r="D2" s="86">
        <f>IF(animals!C3&gt;0,animals!C3,"")</f>
        <v>1204.1666666666665</v>
      </c>
      <c r="E2" s="85">
        <f>IF(animals!C6&gt;0,animals!C6,"")</f>
        <v>62.5</v>
      </c>
      <c r="F2" s="85">
        <f>IF(animals!C7&gt;0,animals!C7,"")</f>
        <v>9.5833333333333321</v>
      </c>
      <c r="G2" s="85">
        <f>IF(animals!C8&gt;0,animals!C8,"")</f>
        <v>3.75</v>
      </c>
      <c r="H2" s="88">
        <f>IF(animals!C10&gt;0,animals!C10,"")</f>
        <v>16.25</v>
      </c>
      <c r="I2" s="85">
        <f>IF(animals!C11&gt;0,animals!C11,"")</f>
        <v>12.5</v>
      </c>
      <c r="J2" s="85">
        <f>IF(animals!C12&gt;0,animals!C12,"")</f>
        <v>4.1666666666666661</v>
      </c>
      <c r="K2" s="85">
        <f>IF(animals!C13&gt;0,animals!C13,"")</f>
        <v>33.333333333333329</v>
      </c>
      <c r="L2" s="85">
        <f>IF(animals!C15&gt;0,animals!C15,"")</f>
        <v>16.666666666666664</v>
      </c>
      <c r="M2" s="85">
        <f>IF(animals!C16&gt;0,animals!C16,"")</f>
        <v>41.666666666666671</v>
      </c>
      <c r="N2" s="85">
        <f>IF(animals!C17&gt;0,animals!C17,"")</f>
        <v>30.833333333333336</v>
      </c>
      <c r="O2" s="85">
        <f>IF(animals!C18&gt;0,animals!C18,"")</f>
        <v>15</v>
      </c>
      <c r="P2" s="85">
        <f>IF(animals!C19&gt;0,animals!C19,"")</f>
        <v>30.416666666666664</v>
      </c>
      <c r="Q2" s="85">
        <f>IF(animals!C20&gt;0,animals!C20,"")</f>
        <v>20.416666666666668</v>
      </c>
      <c r="R2" s="85">
        <f>IF(animals!C22&gt;0,animals!C22,"")</f>
        <v>18.75</v>
      </c>
      <c r="S2" s="85">
        <f>IF(animals!C23&gt;0,animals!C23,"")</f>
        <v>44.583333333333329</v>
      </c>
      <c r="T2" s="85">
        <f>IF(animals!C24&gt;0,animals!C24,"")</f>
        <v>29.583333333333332</v>
      </c>
      <c r="U2" s="85">
        <f>IF(animals!C25&gt;0,animals!C25,"")</f>
        <v>17.083333333333332</v>
      </c>
      <c r="V2" s="85">
        <f>IF(animals!C26&gt;0,animals!C26,"")</f>
        <v>32.5</v>
      </c>
      <c r="W2" s="85">
        <f>IF(animals!C27&gt;0,animals!C27,"")</f>
        <v>23.333333333333332</v>
      </c>
      <c r="X2" s="85">
        <f>IF(animals!C29&gt;0,animals!C29,"")</f>
        <v>20</v>
      </c>
      <c r="Y2" s="85" t="str">
        <f>IF(animals!C30&gt;0,animals!C30,"")</f>
        <v/>
      </c>
      <c r="Z2" s="85">
        <f>IF(animals!C31&gt;0,animals!C31,"")</f>
        <v>28.333333333333332</v>
      </c>
      <c r="AA2" s="85">
        <f>IF(animals!C32&gt;0,animals!C32,"")</f>
        <v>15.416666666666668</v>
      </c>
      <c r="AB2" s="85">
        <f>IF(animals!C33&gt;0,animals!C33,"")</f>
        <v>35.416666666666671</v>
      </c>
      <c r="AC2" s="85">
        <f>IF(animals!C34&gt;0,animals!C34,"")</f>
        <v>21.666666666666668</v>
      </c>
      <c r="AD2" s="85">
        <f>IF(animals!C36&gt;0,animals!C36,"")</f>
        <v>20</v>
      </c>
      <c r="AE2" s="85">
        <f>IF(animals!C37&gt;0,animals!C37,"")</f>
        <v>32.916666666666664</v>
      </c>
      <c r="AF2" s="85">
        <f>IF(animals!C38&gt;0,animals!C38,"")</f>
        <v>26.666666666666668</v>
      </c>
      <c r="AG2" s="85">
        <f>IF(animals!C39&gt;0,animals!C39,"")</f>
        <v>20.416666666666668</v>
      </c>
      <c r="AH2" s="85">
        <f>IF(animals!C40&gt;0,animals!C40,"")</f>
        <v>56.25</v>
      </c>
      <c r="AI2" s="85">
        <f>IF(animals!C41&gt;0,animals!C41,"")</f>
        <v>30.416666666666664</v>
      </c>
    </row>
    <row r="3" spans="1:35" x14ac:dyDescent="0.25">
      <c r="A3" s="47" t="str">
        <f>'animals_stats (μm)'!A$2</f>
        <v>Hypsibius dujardini</v>
      </c>
      <c r="B3" s="78" t="str">
        <f>'animals_stats (μm)'!B$2</f>
        <v>FR.055</v>
      </c>
      <c r="C3" s="84">
        <f>animals!D1</f>
        <v>2</v>
      </c>
      <c r="D3" s="86">
        <f>IF(animals!E3&gt;0,animals!E3,"")</f>
        <v>1094.3396226415095</v>
      </c>
      <c r="E3" s="85">
        <f>IF(animals!E6&gt;0,animals!E6,"")</f>
        <v>64.15094339622641</v>
      </c>
      <c r="F3" s="85">
        <f>IF(animals!E7&gt;0,animals!E7,"")</f>
        <v>7.5471698113207548</v>
      </c>
      <c r="G3" s="85">
        <f>IF(animals!E8&gt;0,animals!E8,"")</f>
        <v>4.5283018867924527</v>
      </c>
      <c r="H3" s="88">
        <f>IF(animals!E10&gt;0,animals!E10,"")</f>
        <v>15.849056603773587</v>
      </c>
      <c r="I3" s="85">
        <f>IF(animals!E11&gt;0,animals!E11,"")</f>
        <v>12.075471698113208</v>
      </c>
      <c r="J3" s="85">
        <f>IF(animals!E12&gt;0,animals!E12,"")</f>
        <v>4.9056603773584913</v>
      </c>
      <c r="K3" s="85">
        <f>IF(animals!E13&gt;0,animals!E13,"")</f>
        <v>30.943396226415093</v>
      </c>
      <c r="L3" s="85">
        <f>IF(animals!E15&gt;0,animals!E15,"")</f>
        <v>14.716981132075471</v>
      </c>
      <c r="M3" s="85">
        <f>IF(animals!E16&gt;0,animals!E16,"")</f>
        <v>38.867924528301891</v>
      </c>
      <c r="N3" s="85">
        <f>IF(animals!E17&gt;0,animals!E17,"")</f>
        <v>28.679245283018869</v>
      </c>
      <c r="O3" s="85">
        <f>IF(animals!E18&gt;0,animals!E18,"")</f>
        <v>12.830188679245284</v>
      </c>
      <c r="P3" s="85">
        <f>IF(animals!E19&gt;0,animals!E19,"")</f>
        <v>25.283018867924529</v>
      </c>
      <c r="Q3" s="85">
        <f>IF(animals!E20&gt;0,animals!E20,"")</f>
        <v>18.867924528301888</v>
      </c>
      <c r="R3" s="85">
        <f>IF(animals!E22&gt;0,animals!E22,"")</f>
        <v>16.226415094339622</v>
      </c>
      <c r="S3" s="85" t="str">
        <f>IF(animals!E23&gt;0,animals!E23,"")</f>
        <v/>
      </c>
      <c r="T3" s="85">
        <f>IF(animals!E24&gt;0,animals!E24,"")</f>
        <v>28.30188679245283</v>
      </c>
      <c r="U3" s="85">
        <f>IF(animals!E25&gt;0,animals!E25,"")</f>
        <v>15.09433962264151</v>
      </c>
      <c r="V3" s="85">
        <f>IF(animals!E26&gt;0,animals!E26,"")</f>
        <v>30.566037735849054</v>
      </c>
      <c r="W3" s="85">
        <f>IF(animals!E27&gt;0,animals!E27,"")</f>
        <v>18.867924528301888</v>
      </c>
      <c r="X3" s="85">
        <f>IF(animals!E29&gt;0,animals!E29,"")</f>
        <v>17.735849056603776</v>
      </c>
      <c r="Y3" s="85" t="str">
        <f>IF(animals!E30&gt;0,animals!E30,"")</f>
        <v/>
      </c>
      <c r="Z3" s="85">
        <f>IF(animals!E31&gt;0,animals!E31,"")</f>
        <v>27.169811320754718</v>
      </c>
      <c r="AA3" s="85">
        <f>IF(animals!E32&gt;0,animals!E32,"")</f>
        <v>13.20754716981132</v>
      </c>
      <c r="AB3" s="85">
        <f>IF(animals!E33&gt;0,animals!E33,"")</f>
        <v>29.056603773584904</v>
      </c>
      <c r="AC3" s="85">
        <f>IF(animals!E34&gt;0,animals!E34,"")</f>
        <v>20</v>
      </c>
      <c r="AD3" s="85">
        <f>IF(animals!E36&gt;0,animals!E36,"")</f>
        <v>16.603773584905664</v>
      </c>
      <c r="AE3" s="85">
        <f>IF(animals!E37&gt;0,animals!E37,"")</f>
        <v>32.830188679245282</v>
      </c>
      <c r="AF3" s="85">
        <f>IF(animals!E38&gt;0,animals!E38,"")</f>
        <v>22.641509433962266</v>
      </c>
      <c r="AG3" s="85">
        <f>IF(animals!E39&gt;0,animals!E39,"")</f>
        <v>20.377358490566039</v>
      </c>
      <c r="AH3" s="85">
        <f>IF(animals!E40&gt;0,animals!E40,"")</f>
        <v>47.169811320754718</v>
      </c>
      <c r="AI3" s="85">
        <f>IF(animals!E41&gt;0,animals!E41,"")</f>
        <v>29.811320754716981</v>
      </c>
    </row>
    <row r="4" spans="1:35" x14ac:dyDescent="0.25">
      <c r="A4" s="47" t="str">
        <f>'animals_stats (μm)'!A$2</f>
        <v>Hypsibius dujardini</v>
      </c>
      <c r="B4" s="78" t="str">
        <f>'animals_stats (μm)'!B$2</f>
        <v>FR.055</v>
      </c>
      <c r="C4" s="84">
        <f>animals!F1</f>
        <v>3</v>
      </c>
      <c r="D4" s="86">
        <f>IF(animals!G3&gt;0,animals!G3,"")</f>
        <v>1167.8832116788321</v>
      </c>
      <c r="E4" s="85">
        <f>IF(animals!G6&gt;0,animals!G6,"")</f>
        <v>62.408759124087595</v>
      </c>
      <c r="F4" s="85">
        <f>IF(animals!G7&gt;0,animals!G7,"")</f>
        <v>8.3941605839416056</v>
      </c>
      <c r="G4" s="85">
        <f>IF(animals!G8&gt;0,animals!G8,"")</f>
        <v>4.3795620437956204</v>
      </c>
      <c r="H4" s="88">
        <f>IF(animals!G10&gt;0,animals!G10,"")</f>
        <v>16.058394160583944</v>
      </c>
      <c r="I4" s="85">
        <f>IF(animals!G11&gt;0,animals!G11,"")</f>
        <v>13.868613138686131</v>
      </c>
      <c r="J4" s="85">
        <f>IF(animals!G12&gt;0,animals!G12,"")</f>
        <v>6.2043795620437958</v>
      </c>
      <c r="K4" s="85">
        <f>IF(animals!G13&gt;0,animals!G13,"")</f>
        <v>32.846715328467155</v>
      </c>
      <c r="L4" s="85">
        <f>IF(animals!G15&gt;0,animals!G15,"")</f>
        <v>15.693430656934307</v>
      </c>
      <c r="M4" s="85" t="str">
        <f>IF(animals!G16&gt;0,animals!G16,"")</f>
        <v/>
      </c>
      <c r="N4" s="85">
        <f>IF(animals!G17&gt;0,animals!G17,"")</f>
        <v>27.737226277372262</v>
      </c>
      <c r="O4" s="85">
        <f>IF(animals!G18&gt;0,animals!G18,"")</f>
        <v>14.233576642335766</v>
      </c>
      <c r="P4" s="85">
        <f>IF(animals!G19&gt;0,animals!G19,"")</f>
        <v>27.007299270072991</v>
      </c>
      <c r="Q4" s="85">
        <f>IF(animals!G20&gt;0,animals!G20,"")</f>
        <v>21.532846715328468</v>
      </c>
      <c r="R4" s="85">
        <f>IF(animals!G22&gt;0,animals!G22,"")</f>
        <v>19.34306569343066</v>
      </c>
      <c r="S4" s="85" t="str">
        <f>IF(animals!G23&gt;0,animals!G23,"")</f>
        <v/>
      </c>
      <c r="T4" s="85">
        <f>IF(animals!G24&gt;0,animals!G24,"")</f>
        <v>24.087591240875913</v>
      </c>
      <c r="U4" s="85">
        <f>IF(animals!G25&gt;0,animals!G25,"")</f>
        <v>15.693430656934307</v>
      </c>
      <c r="V4" s="85">
        <f>IF(animals!G26&gt;0,animals!G26,"")</f>
        <v>34.306569343065696</v>
      </c>
      <c r="W4" s="85">
        <f>IF(animals!G27&gt;0,animals!G27,"")</f>
        <v>22.262773722627738</v>
      </c>
      <c r="X4" s="85">
        <f>IF(animals!G29&gt;0,animals!G29,"")</f>
        <v>20.437956204379564</v>
      </c>
      <c r="Y4" s="85">
        <f>IF(animals!G30&gt;0,animals!G30,"")</f>
        <v>41.605839416058402</v>
      </c>
      <c r="Z4" s="85">
        <f>IF(animals!G31&gt;0,animals!G31,"")</f>
        <v>25.912408759124091</v>
      </c>
      <c r="AA4" s="85">
        <f>IF(animals!G32&gt;0,animals!G32,"")</f>
        <v>16.788321167883211</v>
      </c>
      <c r="AB4" s="85">
        <f>IF(animals!G33&gt;0,animals!G33,"")</f>
        <v>32.846715328467155</v>
      </c>
      <c r="AC4" s="85">
        <f>IF(animals!G34&gt;0,animals!G34,"")</f>
        <v>23.357664233576646</v>
      </c>
      <c r="AD4" s="85">
        <f>IF(animals!G36&gt;0,animals!G36,"")</f>
        <v>15.328467153284672</v>
      </c>
      <c r="AE4" s="85">
        <f>IF(animals!G37&gt;0,animals!G37,"")</f>
        <v>33.211678832116789</v>
      </c>
      <c r="AF4" s="85">
        <f>IF(animals!G38&gt;0,animals!G38,"")</f>
        <v>23.722627737226279</v>
      </c>
      <c r="AG4" s="85">
        <f>IF(animals!G39&gt;0,animals!G39,"")</f>
        <v>19.34306569343066</v>
      </c>
      <c r="AH4" s="85">
        <f>IF(animals!G40&gt;0,animals!G40,"")</f>
        <v>47.445255474452559</v>
      </c>
      <c r="AI4" s="85">
        <f>IF(animals!G41&gt;0,animals!G41,"")</f>
        <v>28.832116788321173</v>
      </c>
    </row>
    <row r="5" spans="1:35" x14ac:dyDescent="0.25">
      <c r="A5" s="47" t="str">
        <f>'animals_stats (μm)'!A$2</f>
        <v>Hypsibius dujardini</v>
      </c>
      <c r="B5" s="78" t="str">
        <f>'animals_stats (μm)'!B$2</f>
        <v>FR.055</v>
      </c>
      <c r="C5" s="84">
        <f>animals!H1</f>
        <v>4</v>
      </c>
      <c r="D5" s="86">
        <f>IF(animals!I3&gt;0,animals!I3,"")</f>
        <v>1121.09375</v>
      </c>
      <c r="E5" s="85">
        <f>IF(animals!I6&gt;0,animals!I6,"")</f>
        <v>65.234374999999986</v>
      </c>
      <c r="F5" s="85">
        <f>IF(animals!I7&gt;0,animals!I7,"")</f>
        <v>7.8125</v>
      </c>
      <c r="G5" s="85">
        <f>IF(animals!I8&gt;0,animals!I8,"")</f>
        <v>3.90625</v>
      </c>
      <c r="H5" s="88">
        <f>IF(animals!I10&gt;0,animals!I10,"")</f>
        <v>16.40625</v>
      </c>
      <c r="I5" s="85">
        <f>IF(animals!I11&gt;0,animals!I11,"")</f>
        <v>11.71875</v>
      </c>
      <c r="J5" s="85">
        <f>IF(animals!I12&gt;0,animals!I12,"")</f>
        <v>4.6874999999999991</v>
      </c>
      <c r="K5" s="85">
        <f>IF(animals!I13&gt;0,animals!I13,"")</f>
        <v>31.640624999999993</v>
      </c>
      <c r="L5" s="85">
        <f>IF(animals!I15&gt;0,animals!I15,"")</f>
        <v>13.28125</v>
      </c>
      <c r="M5" s="85">
        <f>IF(animals!I16&gt;0,animals!I16,"")</f>
        <v>37.109375</v>
      </c>
      <c r="N5" s="85" t="str">
        <f>IF(animals!I17&gt;0,animals!I17,"")</f>
        <v/>
      </c>
      <c r="O5" s="85">
        <f>IF(animals!I18&gt;0,animals!I18,"")</f>
        <v>13.28125</v>
      </c>
      <c r="P5" s="85">
        <f>IF(animals!I19&gt;0,animals!I19,"")</f>
        <v>24.609374999999996</v>
      </c>
      <c r="Q5" s="85" t="str">
        <f>IF(animals!I20&gt;0,animals!I20,"")</f>
        <v/>
      </c>
      <c r="R5" s="85">
        <f>IF(animals!I22&gt;0,animals!I22,"")</f>
        <v>14.0625</v>
      </c>
      <c r="S5" s="85">
        <f>IF(animals!I23&gt;0,animals!I23,"")</f>
        <v>36.71875</v>
      </c>
      <c r="T5" s="85" t="str">
        <f>IF(animals!I24&gt;0,animals!I24,"")</f>
        <v/>
      </c>
      <c r="U5" s="85">
        <f>IF(animals!I25&gt;0,animals!I25,"")</f>
        <v>14.0625</v>
      </c>
      <c r="V5" s="85">
        <f>IF(animals!I26&gt;0,animals!I26,"")</f>
        <v>27.734374999999993</v>
      </c>
      <c r="W5" s="85" t="str">
        <f>IF(animals!I27&gt;0,animals!I27,"")</f>
        <v/>
      </c>
      <c r="X5" s="85">
        <f>IF(animals!I29&gt;0,animals!I29,"")</f>
        <v>16.796874999999996</v>
      </c>
      <c r="Y5" s="85" t="str">
        <f>IF(animals!I30&gt;0,animals!I30,"")</f>
        <v/>
      </c>
      <c r="Z5" s="85">
        <f>IF(animals!I31&gt;0,animals!I31,"")</f>
        <v>28.515625</v>
      </c>
      <c r="AA5" s="85" t="str">
        <f>IF(animals!I32&gt;0,animals!I32,"")</f>
        <v/>
      </c>
      <c r="AB5" s="85" t="str">
        <f>IF(animals!I33&gt;0,animals!I33,"")</f>
        <v/>
      </c>
      <c r="AC5" s="85" t="str">
        <f>IF(animals!I34&gt;0,animals!I34,"")</f>
        <v/>
      </c>
      <c r="AD5" s="85">
        <f>IF(animals!I36&gt;0,animals!I36,"")</f>
        <v>14.843749999999996</v>
      </c>
      <c r="AE5" s="85" t="str">
        <f>IF(animals!I37&gt;0,animals!I37,"")</f>
        <v/>
      </c>
      <c r="AF5" s="85" t="str">
        <f>IF(animals!I38&gt;0,animals!I38,"")</f>
        <v/>
      </c>
      <c r="AG5" s="85" t="str">
        <f>IF(animals!I39&gt;0,animals!I39,"")</f>
        <v/>
      </c>
      <c r="AH5" s="85" t="str">
        <f>IF(animals!I40&gt;0,animals!I40,"")</f>
        <v/>
      </c>
      <c r="AI5" s="85" t="str">
        <f>IF(animals!I41&gt;0,animals!I41,"")</f>
        <v/>
      </c>
    </row>
    <row r="6" spans="1:35" x14ac:dyDescent="0.25">
      <c r="A6" s="47" t="str">
        <f>'animals_stats (μm)'!A$2</f>
        <v>Hypsibius dujardini</v>
      </c>
      <c r="B6" s="78" t="str">
        <f>'animals_stats (μm)'!B$2</f>
        <v>FR.055</v>
      </c>
      <c r="C6" s="84">
        <f>animals!J1</f>
        <v>5</v>
      </c>
      <c r="D6" s="86">
        <f>IF(animals!K3&gt;0,animals!K3,"")</f>
        <v>1278.6259541984734</v>
      </c>
      <c r="E6" s="85">
        <f>IF(animals!K6&gt;0,animals!K6,"")</f>
        <v>61.068702290076338</v>
      </c>
      <c r="F6" s="85">
        <f>IF(animals!K7&gt;0,animals!K7,"")</f>
        <v>8.778625954198473</v>
      </c>
      <c r="G6" s="85">
        <f>IF(animals!K8&gt;0,animals!K8,"")</f>
        <v>3.8167938931297711</v>
      </c>
      <c r="H6" s="88">
        <f>IF(animals!K10&gt;0,animals!K10,"")</f>
        <v>16.03053435114504</v>
      </c>
      <c r="I6" s="85">
        <f>IF(animals!K11&gt;0,animals!K11,"")</f>
        <v>11.83206106870229</v>
      </c>
      <c r="J6" s="85">
        <f>IF(animals!K12&gt;0,animals!K12,"")</f>
        <v>4.5801526717557248</v>
      </c>
      <c r="K6" s="85">
        <f>IF(animals!K13&gt;0,animals!K13,"")</f>
        <v>32.061068702290079</v>
      </c>
      <c r="L6" s="85">
        <f>IF(animals!K15&gt;0,animals!K15,"")</f>
        <v>16.412213740458014</v>
      </c>
      <c r="M6" s="85">
        <f>IF(animals!K16&gt;0,animals!K16,"")</f>
        <v>35.496183206106871</v>
      </c>
      <c r="N6" s="85">
        <f>IF(animals!K17&gt;0,animals!K17,"")</f>
        <v>29.007633587786259</v>
      </c>
      <c r="O6" s="85">
        <f>IF(animals!K18&gt;0,animals!K18,"")</f>
        <v>16.03053435114504</v>
      </c>
      <c r="P6" s="85" t="str">
        <f>IF(animals!K19&gt;0,animals!K19,"")</f>
        <v/>
      </c>
      <c r="Q6" s="85" t="str">
        <f>IF(animals!K20&gt;0,animals!K20,"")</f>
        <v/>
      </c>
      <c r="R6" s="85">
        <f>IF(animals!K22&gt;0,animals!K22,"")</f>
        <v>18.320610687022899</v>
      </c>
      <c r="S6" s="85" t="str">
        <f>IF(animals!K23&gt;0,animals!K23,"")</f>
        <v/>
      </c>
      <c r="T6" s="85">
        <f>IF(animals!K24&gt;0,animals!K24,"")</f>
        <v>32.824427480916029</v>
      </c>
      <c r="U6" s="85">
        <f>IF(animals!K25&gt;0,animals!K25,"")</f>
        <v>14.122137404580155</v>
      </c>
      <c r="V6" s="85" t="str">
        <f>IF(animals!K26&gt;0,animals!K26,"")</f>
        <v/>
      </c>
      <c r="W6" s="85" t="str">
        <f>IF(animals!K27&gt;0,animals!K27,"")</f>
        <v/>
      </c>
      <c r="X6" s="85">
        <f>IF(animals!K29&gt;0,animals!K29,"")</f>
        <v>18.702290076335878</v>
      </c>
      <c r="Y6" s="85" t="str">
        <f>IF(animals!K30&gt;0,animals!K30,"")</f>
        <v/>
      </c>
      <c r="Z6" s="85">
        <f>IF(animals!K31&gt;0,animals!K31,"")</f>
        <v>30.152671755725191</v>
      </c>
      <c r="AA6" s="85">
        <f>IF(animals!K32&gt;0,animals!K32,"")</f>
        <v>16.03053435114504</v>
      </c>
      <c r="AB6" s="85" t="str">
        <f>IF(animals!K33&gt;0,animals!K33,"")</f>
        <v/>
      </c>
      <c r="AC6" s="85" t="str">
        <f>IF(animals!K34&gt;0,animals!K34,"")</f>
        <v/>
      </c>
      <c r="AD6" s="85">
        <f>IF(animals!K36&gt;0,animals!K36,"")</f>
        <v>15.267175572519085</v>
      </c>
      <c r="AE6" s="85" t="str">
        <f>IF(animals!K37&gt;0,animals!K37,"")</f>
        <v/>
      </c>
      <c r="AF6" s="85" t="str">
        <f>IF(animals!K38&gt;0,animals!K38,"")</f>
        <v/>
      </c>
      <c r="AG6" s="85">
        <f>IF(animals!K39&gt;0,animals!K39,"")</f>
        <v>20.992366412213741</v>
      </c>
      <c r="AH6" s="85">
        <f>IF(animals!K40&gt;0,animals!K40,"")</f>
        <v>50.381679389312971</v>
      </c>
      <c r="AI6" s="85">
        <f>IF(animals!K41&gt;0,animals!K41,"")</f>
        <v>33.206106870229007</v>
      </c>
    </row>
    <row r="7" spans="1:35" x14ac:dyDescent="0.25">
      <c r="A7" s="47" t="str">
        <f>'animals_stats (μm)'!A$2</f>
        <v>Hypsibius dujardini</v>
      </c>
      <c r="B7" s="78" t="str">
        <f>'animals_stats (μm)'!B$2</f>
        <v>FR.055</v>
      </c>
      <c r="C7" s="84">
        <f>animals!L1</f>
        <v>6</v>
      </c>
      <c r="D7" s="86">
        <f>IF(animals!M3&gt;0,animals!M3,"")</f>
        <v>1241.2451361867704</v>
      </c>
      <c r="E7" s="85">
        <f>IF(animals!M6&gt;0,animals!M6,"")</f>
        <v>63.424124513618686</v>
      </c>
      <c r="F7" s="85">
        <f>IF(animals!M7&gt;0,animals!M7,"")</f>
        <v>8.1712062256809332</v>
      </c>
      <c r="G7" s="85">
        <f>IF(animals!M8&gt;0,animals!M8,"")</f>
        <v>4.2801556420233471</v>
      </c>
      <c r="H7" s="88">
        <f>IF(animals!M10&gt;0,animals!M10,"")</f>
        <v>15.953307392996107</v>
      </c>
      <c r="I7" s="85">
        <f>IF(animals!M11&gt;0,animals!M11,"")</f>
        <v>12.062256809338521</v>
      </c>
      <c r="J7" s="85">
        <f>IF(animals!M12&gt;0,animals!M12,"")</f>
        <v>5.836575875486381</v>
      </c>
      <c r="K7" s="85">
        <f>IF(animals!M13&gt;0,animals!M13,"")</f>
        <v>31.906614785992215</v>
      </c>
      <c r="L7" s="85">
        <f>IF(animals!M15&gt;0,animals!M15,"")</f>
        <v>15.175097276264591</v>
      </c>
      <c r="M7" s="85" t="str">
        <f>IF(animals!M16&gt;0,animals!M16,"")</f>
        <v/>
      </c>
      <c r="N7" s="85">
        <f>IF(animals!M17&gt;0,animals!M17,"")</f>
        <v>29.571984435797667</v>
      </c>
      <c r="O7" s="85">
        <f>IF(animals!M18&gt;0,animals!M18,"")</f>
        <v>15.56420233463035</v>
      </c>
      <c r="P7" s="85">
        <f>IF(animals!M19&gt;0,animals!M19,"")</f>
        <v>28.404669260700388</v>
      </c>
      <c r="Q7" s="85">
        <f>IF(animals!M20&gt;0,animals!M20,"")</f>
        <v>19.45525291828794</v>
      </c>
      <c r="R7" s="85">
        <f>IF(animals!M22&gt;0,animals!M22,"")</f>
        <v>17.120622568093388</v>
      </c>
      <c r="S7" s="85">
        <f>IF(animals!M23&gt;0,animals!M23,"")</f>
        <v>38.132295719844365</v>
      </c>
      <c r="T7" s="85">
        <f>IF(animals!M24&gt;0,animals!M24,"")</f>
        <v>30.350194552529182</v>
      </c>
      <c r="U7" s="85">
        <f>IF(animals!M25&gt;0,animals!M25,"")</f>
        <v>15.953307392996107</v>
      </c>
      <c r="V7" s="85" t="str">
        <f>IF(animals!M26&gt;0,animals!M26,"")</f>
        <v/>
      </c>
      <c r="W7" s="85">
        <f>IF(animals!M27&gt;0,animals!M27,"")</f>
        <v>21.400778210116734</v>
      </c>
      <c r="X7" s="85">
        <f>IF(animals!M29&gt;0,animals!M29,"")</f>
        <v>21.400778210116734</v>
      </c>
      <c r="Y7" s="85" t="str">
        <f>IF(animals!M30&gt;0,animals!M30,"")</f>
        <v/>
      </c>
      <c r="Z7" s="85">
        <f>IF(animals!M31&gt;0,animals!M31,"")</f>
        <v>25.291828793774318</v>
      </c>
      <c r="AA7" s="85">
        <f>IF(animals!M32&gt;0,animals!M32,"")</f>
        <v>15.56420233463035</v>
      </c>
      <c r="AB7" s="85" t="str">
        <f>IF(animals!M33&gt;0,animals!M33,"")</f>
        <v/>
      </c>
      <c r="AC7" s="85">
        <f>IF(animals!M34&gt;0,animals!M34,"")</f>
        <v>26.848249027237358</v>
      </c>
      <c r="AD7" s="85">
        <f>IF(animals!M36&gt;0,animals!M36,"")</f>
        <v>18.677042801556421</v>
      </c>
      <c r="AE7" s="85">
        <f>IF(animals!M37&gt;0,animals!M37,"")</f>
        <v>27.626459143968873</v>
      </c>
      <c r="AF7" s="85">
        <f>IF(animals!M38&gt;0,animals!M38,"")</f>
        <v>22.178988326848252</v>
      </c>
      <c r="AG7" s="85">
        <f>IF(animals!M39&gt;0,animals!M39,"")</f>
        <v>16.731517509727624</v>
      </c>
      <c r="AH7" s="85">
        <f>IF(animals!M40&gt;0,animals!M40,"")</f>
        <v>47.470817120622563</v>
      </c>
      <c r="AI7" s="85">
        <f>IF(animals!M41&gt;0,animals!M41,"")</f>
        <v>28.793774319066152</v>
      </c>
    </row>
    <row r="8" spans="1:35" x14ac:dyDescent="0.25">
      <c r="A8" s="47" t="str">
        <f>'animals_stats (μm)'!A$2</f>
        <v>Hypsibius dujardini</v>
      </c>
      <c r="B8" s="78" t="str">
        <f>'animals_stats (μm)'!B$2</f>
        <v>FR.055</v>
      </c>
      <c r="C8" s="84">
        <f>animals!N1</f>
        <v>7</v>
      </c>
      <c r="D8" s="86">
        <f>IF(animals!O3&gt;0,animals!O3,"")</f>
        <v>1185.6060606060607</v>
      </c>
      <c r="E8" s="85">
        <f>IF(animals!O6&gt;0,animals!O6,"")</f>
        <v>61.742424242424242</v>
      </c>
      <c r="F8" s="85">
        <f>IF(animals!O7&gt;0,animals!O7,"")</f>
        <v>8.3333333333333339</v>
      </c>
      <c r="G8" s="85">
        <f>IF(animals!O8&gt;0,animals!O8,"")</f>
        <v>4.5454545454545459</v>
      </c>
      <c r="H8" s="88">
        <f>IF(animals!O10&gt;0,animals!O10,"")</f>
        <v>15.530303030303031</v>
      </c>
      <c r="I8" s="85">
        <f>IF(animals!O11&gt;0,animals!O11,"")</f>
        <v>13.257575757575758</v>
      </c>
      <c r="J8" s="85">
        <f>IF(animals!O12&gt;0,animals!O12,"")</f>
        <v>6.4393939393939394</v>
      </c>
      <c r="K8" s="85">
        <f>IF(animals!O13&gt;0,animals!O13,"")</f>
        <v>33.712121212121218</v>
      </c>
      <c r="L8" s="85">
        <f>IF(animals!O15&gt;0,animals!O15,"")</f>
        <v>17.045454545454547</v>
      </c>
      <c r="M8" s="85" t="str">
        <f>IF(animals!O16&gt;0,animals!O16,"")</f>
        <v/>
      </c>
      <c r="N8" s="85">
        <f>IF(animals!O17&gt;0,animals!O17,"")</f>
        <v>29.924242424242426</v>
      </c>
      <c r="O8" s="85">
        <f>IF(animals!O18&gt;0,animals!O18,"")</f>
        <v>15.530303030303031</v>
      </c>
      <c r="P8" s="85">
        <f>IF(animals!O19&gt;0,animals!O19,"")</f>
        <v>24.242424242424246</v>
      </c>
      <c r="Q8" s="85" t="str">
        <f>IF(animals!O20&gt;0,animals!O20,"")</f>
        <v/>
      </c>
      <c r="R8" s="85">
        <f>IF(animals!O22&gt;0,animals!O22,"")</f>
        <v>17.045454545454547</v>
      </c>
      <c r="S8" s="85" t="str">
        <f>IF(animals!O23&gt;0,animals!O23,"")</f>
        <v/>
      </c>
      <c r="T8" s="85">
        <f>IF(animals!O24&gt;0,animals!O24,"")</f>
        <v>29.545454545454547</v>
      </c>
      <c r="U8" s="85">
        <f>IF(animals!O25&gt;0,animals!O25,"")</f>
        <v>14.393939393939394</v>
      </c>
      <c r="V8" s="85">
        <f>IF(animals!O26&gt;0,animals!O26,"")</f>
        <v>29.924242424242426</v>
      </c>
      <c r="W8" s="85">
        <f>IF(animals!O27&gt;0,animals!O27,"")</f>
        <v>17.803030303030305</v>
      </c>
      <c r="X8" s="85" t="str">
        <f>IF(animals!O29&gt;0,animals!O29,"")</f>
        <v/>
      </c>
      <c r="Y8" s="85" t="str">
        <f>IF(animals!O30&gt;0,animals!O30,"")</f>
        <v/>
      </c>
      <c r="Z8" s="85" t="str">
        <f>IF(animals!O31&gt;0,animals!O31,"")</f>
        <v/>
      </c>
      <c r="AA8" s="85" t="str">
        <f>IF(animals!O32&gt;0,animals!O32,"")</f>
        <v/>
      </c>
      <c r="AB8" s="85" t="str">
        <f>IF(animals!O33&gt;0,animals!O33,"")</f>
        <v/>
      </c>
      <c r="AC8" s="85" t="str">
        <f>IF(animals!O34&gt;0,animals!O34,"")</f>
        <v/>
      </c>
      <c r="AD8" s="85">
        <f>IF(animals!O36&gt;0,animals!O36,"")</f>
        <v>17.803030303030305</v>
      </c>
      <c r="AE8" s="85">
        <f>IF(animals!O37&gt;0,animals!O37,"")</f>
        <v>32.196969696969695</v>
      </c>
      <c r="AF8" s="85">
        <f>IF(animals!O38&gt;0,animals!O38,"")</f>
        <v>23.106060606060606</v>
      </c>
      <c r="AG8" s="85">
        <f>IF(animals!O39&gt;0,animals!O39,"")</f>
        <v>19.318181818181817</v>
      </c>
      <c r="AH8" s="85">
        <f>IF(animals!O40&gt;0,animals!O40,"")</f>
        <v>50</v>
      </c>
      <c r="AI8" s="85">
        <f>IF(animals!O41&gt;0,animals!O41,"")</f>
        <v>28.787878787878789</v>
      </c>
    </row>
    <row r="9" spans="1:35" x14ac:dyDescent="0.25">
      <c r="A9" s="47" t="str">
        <f>'animals_stats (μm)'!A$2</f>
        <v>Hypsibius dujardini</v>
      </c>
      <c r="B9" s="78" t="str">
        <f>'animals_stats (μm)'!B$2</f>
        <v>FR.055</v>
      </c>
      <c r="C9" s="84">
        <f>animals!P1</f>
        <v>8</v>
      </c>
      <c r="D9" s="86">
        <f>IF(animals!Q3&gt;0,animals!Q3,"")</f>
        <v>1130.9090909090908</v>
      </c>
      <c r="E9" s="85">
        <f>IF(animals!Q6&gt;0,animals!Q6,"")</f>
        <v>63.272727272727266</v>
      </c>
      <c r="F9" s="85">
        <f>IF(animals!Q7&gt;0,animals!Q7,"")</f>
        <v>7.6363636363636367</v>
      </c>
      <c r="G9" s="85">
        <f>IF(animals!Q8&gt;0,animals!Q8,"")</f>
        <v>3.2727272727272729</v>
      </c>
      <c r="H9" s="88">
        <f>IF(animals!Q10&gt;0,animals!Q10,"")</f>
        <v>14.909090909090908</v>
      </c>
      <c r="I9" s="85">
        <f>IF(animals!Q11&gt;0,animals!Q11,"")</f>
        <v>11.636363636363637</v>
      </c>
      <c r="J9" s="85">
        <f>IF(animals!Q12&gt;0,animals!Q12,"")</f>
        <v>5.8181818181818183</v>
      </c>
      <c r="K9" s="85">
        <f>IF(animals!Q13&gt;0,animals!Q13,"")</f>
        <v>31.27272727272727</v>
      </c>
      <c r="L9" s="85">
        <f>IF(animals!Q15&gt;0,animals!Q15,"")</f>
        <v>16</v>
      </c>
      <c r="M9" s="85">
        <f>IF(animals!Q16&gt;0,animals!Q16,"")</f>
        <v>36.363636363636367</v>
      </c>
      <c r="N9" s="85">
        <f>IF(animals!Q17&gt;0,animals!Q17,"")</f>
        <v>28.000000000000004</v>
      </c>
      <c r="O9" s="85">
        <f>IF(animals!Q18&gt;0,animals!Q18,"")</f>
        <v>13.090909090909092</v>
      </c>
      <c r="P9" s="85">
        <f>IF(animals!Q19&gt;0,animals!Q19,"")</f>
        <v>27.636363636363637</v>
      </c>
      <c r="Q9" s="85">
        <f>IF(animals!Q20&gt;0,animals!Q20,"")</f>
        <v>19.272727272727273</v>
      </c>
      <c r="R9" s="85">
        <f>IF(animals!Q22&gt;0,animals!Q22,"")</f>
        <v>15.636363636363635</v>
      </c>
      <c r="S9" s="85">
        <f>IF(animals!Q23&gt;0,animals!Q23,"")</f>
        <v>40.36363636363636</v>
      </c>
      <c r="T9" s="85">
        <f>IF(animals!Q24&gt;0,animals!Q24,"")</f>
        <v>30.545454545454547</v>
      </c>
      <c r="U9" s="85">
        <f>IF(animals!Q25&gt;0,animals!Q25,"")</f>
        <v>15.272727272727273</v>
      </c>
      <c r="V9" s="85">
        <f>IF(animals!Q26&gt;0,animals!Q26,"")</f>
        <v>29.818181818181817</v>
      </c>
      <c r="W9" s="85">
        <f>IF(animals!Q27&gt;0,animals!Q27,"")</f>
        <v>21.454545454545457</v>
      </c>
      <c r="X9" s="85">
        <f>IF(animals!Q29&gt;0,animals!Q29,"")</f>
        <v>15.272727272727273</v>
      </c>
      <c r="Y9" s="85">
        <f>IF(animals!Q30&gt;0,animals!Q30,"")</f>
        <v>39.636363636363633</v>
      </c>
      <c r="Z9" s="85">
        <f>IF(animals!Q31&gt;0,animals!Q31,"")</f>
        <v>28.000000000000004</v>
      </c>
      <c r="AA9" s="85">
        <f>IF(animals!Q32&gt;0,animals!Q32,"")</f>
        <v>13.818181818181818</v>
      </c>
      <c r="AB9" s="85" t="str">
        <f>IF(animals!Q33&gt;0,animals!Q33,"")</f>
        <v/>
      </c>
      <c r="AC9" s="85">
        <f>IF(animals!Q34&gt;0,animals!Q34,"")</f>
        <v>19.272727272727273</v>
      </c>
      <c r="AD9" s="85">
        <f>IF(animals!Q36&gt;0,animals!Q36,"")</f>
        <v>14.545454545454545</v>
      </c>
      <c r="AE9" s="85">
        <f>IF(animals!Q37&gt;0,animals!Q37,"")</f>
        <v>28.000000000000004</v>
      </c>
      <c r="AF9" s="85" t="str">
        <f>IF(animals!Q38&gt;0,animals!Q38,"")</f>
        <v/>
      </c>
      <c r="AG9" s="85">
        <f>IF(animals!Q39&gt;0,animals!Q39,"")</f>
        <v>22.90909090909091</v>
      </c>
      <c r="AH9" s="85" t="str">
        <f>IF(animals!Q40&gt;0,animals!Q40,"")</f>
        <v/>
      </c>
      <c r="AI9" s="85">
        <f>IF(animals!Q41&gt;0,animals!Q41,"")</f>
        <v>30.181818181818183</v>
      </c>
    </row>
    <row r="10" spans="1:35" x14ac:dyDescent="0.25">
      <c r="A10" s="47" t="str">
        <f>'animals_stats (μm)'!A$2</f>
        <v>Hypsibius dujardini</v>
      </c>
      <c r="B10" s="78" t="str">
        <f>'animals_stats (μm)'!B$2</f>
        <v>FR.055</v>
      </c>
      <c r="C10" s="84">
        <f>animals!R1</f>
        <v>9</v>
      </c>
      <c r="D10" s="86">
        <f>IF(animals!S3&gt;0,animals!S3,"")</f>
        <v>1190.4761904761906</v>
      </c>
      <c r="E10" s="85">
        <f>IF(animals!S6&gt;0,animals!S6,"")</f>
        <v>62.698412698412696</v>
      </c>
      <c r="F10" s="85">
        <f>IF(animals!S7&gt;0,animals!S7,"")</f>
        <v>9.1269841269841265</v>
      </c>
      <c r="G10" s="85">
        <f>IF(animals!S8&gt;0,animals!S8,"")</f>
        <v>3.5714285714285721</v>
      </c>
      <c r="H10" s="88">
        <f>IF(animals!S10&gt;0,animals!S10,"")</f>
        <v>16.269841269841269</v>
      </c>
      <c r="I10" s="85">
        <f>IF(animals!S11&gt;0,animals!S11,"")</f>
        <v>12.698412698412701</v>
      </c>
      <c r="J10" s="85">
        <f>IF(animals!S12&gt;0,animals!S12,"")</f>
        <v>4.3650793650793656</v>
      </c>
      <c r="K10" s="85">
        <f>IF(animals!S13&gt;0,animals!S13,"")</f>
        <v>30.952380952380953</v>
      </c>
      <c r="L10" s="85">
        <f>IF(animals!S15&gt;0,animals!S15,"")</f>
        <v>15.873015873015872</v>
      </c>
      <c r="M10" s="85" t="str">
        <f>IF(animals!S16&gt;0,animals!S16,"")</f>
        <v/>
      </c>
      <c r="N10" s="85">
        <f>IF(animals!S17&gt;0,animals!S17,"")</f>
        <v>26.984126984126984</v>
      </c>
      <c r="O10" s="85">
        <f>IF(animals!S18&gt;0,animals!S18,"")</f>
        <v>15.079365079365079</v>
      </c>
      <c r="P10" s="85">
        <f>IF(animals!S19&gt;0,animals!S19,"")</f>
        <v>25.396825396825403</v>
      </c>
      <c r="Q10" s="85">
        <f>IF(animals!S20&gt;0,animals!S20,"")</f>
        <v>19.841269841269842</v>
      </c>
      <c r="R10" s="85">
        <f>IF(animals!S22&gt;0,animals!S22,"")</f>
        <v>18.253968253968253</v>
      </c>
      <c r="S10" s="85">
        <f>IF(animals!S23&gt;0,animals!S23,"")</f>
        <v>38.095238095238095</v>
      </c>
      <c r="T10" s="85">
        <f>IF(animals!S24&gt;0,animals!S24,"")</f>
        <v>29.365079365079367</v>
      </c>
      <c r="U10" s="85">
        <f>IF(animals!S25&gt;0,animals!S25,"")</f>
        <v>13.492063492063492</v>
      </c>
      <c r="V10" s="85" t="str">
        <f>IF(animals!S26&gt;0,animals!S26,"")</f>
        <v/>
      </c>
      <c r="W10" s="85">
        <f>IF(animals!S27&gt;0,animals!S27,"")</f>
        <v>21.428571428571431</v>
      </c>
      <c r="X10" s="85">
        <f>IF(animals!S29&gt;0,animals!S29,"")</f>
        <v>17.460317460317462</v>
      </c>
      <c r="Y10" s="85">
        <f>IF(animals!S30&gt;0,animals!S30,"")</f>
        <v>41.666666666666671</v>
      </c>
      <c r="Z10" s="85">
        <f>IF(animals!S31&gt;0,animals!S31,"")</f>
        <v>30.158730158730158</v>
      </c>
      <c r="AA10" s="85">
        <f>IF(animals!S32&gt;0,animals!S32,"")</f>
        <v>15.873015873015872</v>
      </c>
      <c r="AB10" s="85">
        <f>IF(animals!S33&gt;0,animals!S33,"")</f>
        <v>30.952380952380953</v>
      </c>
      <c r="AC10" s="85">
        <f>IF(animals!S34&gt;0,animals!S34,"")</f>
        <v>23.015873015873016</v>
      </c>
      <c r="AD10" s="85">
        <f>IF(animals!S36&gt;0,animals!S36,"")</f>
        <v>17.857142857142858</v>
      </c>
      <c r="AE10" s="85">
        <f>IF(animals!S37&gt;0,animals!S37,"")</f>
        <v>32.142857142857139</v>
      </c>
      <c r="AF10" s="85">
        <f>IF(animals!S38&gt;0,animals!S38,"")</f>
        <v>23.412698412698415</v>
      </c>
      <c r="AG10" s="85">
        <f>IF(animals!S39&gt;0,animals!S39,"")</f>
        <v>19.444444444444446</v>
      </c>
      <c r="AH10" s="85">
        <f>IF(animals!S40&gt;0,animals!S40,"")</f>
        <v>50</v>
      </c>
      <c r="AI10" s="85">
        <f>IF(animals!S41&gt;0,animals!S41,"")</f>
        <v>32.142857142857139</v>
      </c>
    </row>
    <row r="11" spans="1:35" x14ac:dyDescent="0.25">
      <c r="A11" s="47" t="str">
        <f>'animals_stats (μm)'!A$2</f>
        <v>Hypsibius dujardini</v>
      </c>
      <c r="B11" s="78" t="str">
        <f>'animals_stats (μm)'!B$2</f>
        <v>FR.055</v>
      </c>
      <c r="C11" s="84">
        <f>animals!T1</f>
        <v>10</v>
      </c>
      <c r="D11" s="86">
        <f>IF(animals!U3&gt;0,animals!U3,"")</f>
        <v>1217.2131147540983</v>
      </c>
      <c r="E11" s="85">
        <f>IF(animals!U6&gt;0,animals!U6,"")</f>
        <v>61.06557377049181</v>
      </c>
      <c r="F11" s="85">
        <f>IF(animals!U7&gt;0,animals!U7,"")</f>
        <v>8.1967213114754109</v>
      </c>
      <c r="G11" s="85">
        <f>IF(animals!U8&gt;0,animals!U8,"")</f>
        <v>4.5081967213114762</v>
      </c>
      <c r="H11" s="88">
        <f>IF(animals!U10&gt;0,animals!U10,"")</f>
        <v>17.213114754098363</v>
      </c>
      <c r="I11" s="85">
        <f>IF(animals!U11&gt;0,animals!U11,"")</f>
        <v>13.934426229508198</v>
      </c>
      <c r="J11" s="85">
        <f>IF(animals!U12&gt;0,animals!U12,"")</f>
        <v>5.3278688524590168</v>
      </c>
      <c r="K11" s="85">
        <f>IF(animals!U13&gt;0,animals!U13,"")</f>
        <v>35.655737704918032</v>
      </c>
      <c r="L11" s="85">
        <f>IF(animals!U15&gt;0,animals!U15,"")</f>
        <v>17.622950819672131</v>
      </c>
      <c r="M11" s="85">
        <f>IF(animals!U16&gt;0,animals!U16,"")</f>
        <v>35.245901639344261</v>
      </c>
      <c r="N11" s="85">
        <f>IF(animals!U17&gt;0,animals!U17,"")</f>
        <v>26.229508196721312</v>
      </c>
      <c r="O11" s="85">
        <f>IF(animals!U18&gt;0,animals!U18,"")</f>
        <v>14.754098360655741</v>
      </c>
      <c r="P11" s="85" t="str">
        <f>IF(animals!U19&gt;0,animals!U19,"")</f>
        <v/>
      </c>
      <c r="Q11" s="85">
        <f>IF(animals!U20&gt;0,animals!U20,"")</f>
        <v>20.491803278688526</v>
      </c>
      <c r="R11" s="85">
        <f>IF(animals!U22&gt;0,animals!U22,"")</f>
        <v>19.262295081967213</v>
      </c>
      <c r="S11" s="85">
        <f>IF(animals!U23&gt;0,animals!U23,"")</f>
        <v>40.573770491803288</v>
      </c>
      <c r="T11" s="85">
        <f>IF(animals!U24&gt;0,animals!U24,"")</f>
        <v>30.327868852459023</v>
      </c>
      <c r="U11" s="85">
        <f>IF(animals!U25&gt;0,animals!U25,"")</f>
        <v>15.573770491803279</v>
      </c>
      <c r="V11" s="85" t="str">
        <f>IF(animals!U26&gt;0,animals!U26,"")</f>
        <v/>
      </c>
      <c r="W11" s="85">
        <f>IF(animals!U27&gt;0,animals!U27,"")</f>
        <v>20.081967213114758</v>
      </c>
      <c r="X11" s="85">
        <f>IF(animals!U29&gt;0,animals!U29,"")</f>
        <v>17.622950819672131</v>
      </c>
      <c r="Y11" s="85">
        <f>IF(animals!U30&gt;0,animals!U30,"")</f>
        <v>38.934426229508205</v>
      </c>
      <c r="Z11" s="85">
        <f>IF(animals!U31&gt;0,animals!U31,"")</f>
        <v>27.868852459016395</v>
      </c>
      <c r="AA11" s="85">
        <f>IF(animals!U32&gt;0,animals!U32,"")</f>
        <v>14.34426229508197</v>
      </c>
      <c r="AB11" s="85" t="str">
        <f>IF(animals!U33&gt;0,animals!U33,"")</f>
        <v/>
      </c>
      <c r="AC11" s="85" t="str">
        <f>IF(animals!U34&gt;0,animals!U34,"")</f>
        <v/>
      </c>
      <c r="AD11" s="85">
        <f>IF(animals!U36&gt;0,animals!U36,"")</f>
        <v>18.032786885245905</v>
      </c>
      <c r="AE11" s="85">
        <f>IF(animals!U37&gt;0,animals!U37,"")</f>
        <v>31.557377049180328</v>
      </c>
      <c r="AF11" s="85">
        <f>IF(animals!U38&gt;0,animals!U38,"")</f>
        <v>21.721311475409838</v>
      </c>
      <c r="AG11" s="85">
        <f>IF(animals!U39&gt;0,animals!U39,"")</f>
        <v>24.590163934426233</v>
      </c>
      <c r="AH11" s="85">
        <f>IF(animals!U40&gt;0,animals!U40,"")</f>
        <v>45.081967213114751</v>
      </c>
      <c r="AI11" s="85">
        <f>IF(animals!U41&gt;0,animals!U41,"")</f>
        <v>27.459016393442624</v>
      </c>
    </row>
    <row r="12" spans="1:35" x14ac:dyDescent="0.25">
      <c r="A12" s="47" t="str">
        <f>'animals_stats (μm)'!A$2</f>
        <v>Hypsibius dujardini</v>
      </c>
      <c r="B12" s="78" t="str">
        <f>'animals_stats (μm)'!B$2</f>
        <v>FR.055</v>
      </c>
      <c r="C12" s="84">
        <f>animals!V1</f>
        <v>11</v>
      </c>
      <c r="D12" s="86">
        <f>IF(animals!W3&gt;0,animals!W3,"")</f>
        <v>1094.4206008583692</v>
      </c>
      <c r="E12" s="85">
        <f>IF(animals!W6&gt;0,animals!W6,"")</f>
        <v>61.802575107296128</v>
      </c>
      <c r="F12" s="85">
        <f>IF(animals!W7&gt;0,animals!W7,"")</f>
        <v>9.0128755364806867</v>
      </c>
      <c r="G12" s="85">
        <f>IF(animals!W8&gt;0,animals!W8,"")</f>
        <v>4.2918454935622314</v>
      </c>
      <c r="H12" s="88">
        <f>IF(animals!W10&gt;0,animals!W10,"")</f>
        <v>15.450643776824032</v>
      </c>
      <c r="I12" s="85">
        <f>IF(animals!W11&gt;0,animals!W11,"")</f>
        <v>10.300429184549357</v>
      </c>
      <c r="J12" s="85">
        <f>IF(animals!W12&gt;0,animals!W12,"")</f>
        <v>4.2918454935622314</v>
      </c>
      <c r="K12" s="85">
        <f>IF(animals!W13&gt;0,animals!W13,"")</f>
        <v>28.75536480686695</v>
      </c>
      <c r="L12" s="85">
        <f>IF(animals!W15&gt;0,animals!W15,"")</f>
        <v>18.025751072961373</v>
      </c>
      <c r="M12" s="85" t="str">
        <f>IF(animals!W16&gt;0,animals!W16,"")</f>
        <v/>
      </c>
      <c r="N12" s="85">
        <f>IF(animals!W17&gt;0,animals!W17,"")</f>
        <v>27.038626609442058</v>
      </c>
      <c r="O12" s="85">
        <f>IF(animals!W18&gt;0,animals!W18,"")</f>
        <v>11.587982832618026</v>
      </c>
      <c r="P12" s="85" t="str">
        <f>IF(animals!W19&gt;0,animals!W19,"")</f>
        <v/>
      </c>
      <c r="Q12" s="85" t="str">
        <f>IF(animals!W20&gt;0,animals!W20,"")</f>
        <v/>
      </c>
      <c r="R12" s="85">
        <f>IF(animals!W22&gt;0,animals!W22,"")</f>
        <v>14.163090128755362</v>
      </c>
      <c r="S12" s="85">
        <f>IF(animals!W23&gt;0,animals!W23,"")</f>
        <v>38.197424892703864</v>
      </c>
      <c r="T12" s="85">
        <f>IF(animals!W24&gt;0,animals!W24,"")</f>
        <v>28.326180257510725</v>
      </c>
      <c r="U12" s="85">
        <f>IF(animals!W25&gt;0,animals!W25,"")</f>
        <v>12.44635193133047</v>
      </c>
      <c r="V12" s="85" t="str">
        <f>IF(animals!W26&gt;0,animals!W26,"")</f>
        <v/>
      </c>
      <c r="W12" s="85" t="str">
        <f>IF(animals!W27&gt;0,animals!W27,"")</f>
        <v/>
      </c>
      <c r="X12" s="85">
        <f>IF(animals!W29&gt;0,animals!W29,"")</f>
        <v>18.454935622317596</v>
      </c>
      <c r="Y12" s="85">
        <f>IF(animals!W30&gt;0,animals!W30,"")</f>
        <v>37.339055793991413</v>
      </c>
      <c r="Z12" s="85">
        <f>IF(animals!W31&gt;0,animals!W31,"")</f>
        <v>27.038626609442058</v>
      </c>
      <c r="AA12" s="85">
        <f>IF(animals!W32&gt;0,animals!W32,"")</f>
        <v>13.304721030042918</v>
      </c>
      <c r="AB12" s="85" t="str">
        <f>IF(animals!W33&gt;0,animals!W33,"")</f>
        <v/>
      </c>
      <c r="AC12" s="85" t="str">
        <f>IF(animals!W34&gt;0,animals!W34,"")</f>
        <v/>
      </c>
      <c r="AD12" s="85">
        <f>IF(animals!W36&gt;0,animals!W36,"")</f>
        <v>15.02145922746781</v>
      </c>
      <c r="AE12" s="85" t="str">
        <f>IF(animals!W37&gt;0,animals!W37,"")</f>
        <v/>
      </c>
      <c r="AF12" s="85" t="str">
        <f>IF(animals!W38&gt;0,animals!W38,"")</f>
        <v/>
      </c>
      <c r="AG12" s="85">
        <f>IF(animals!W39&gt;0,animals!W39,"")</f>
        <v>21.459227467811161</v>
      </c>
      <c r="AH12" s="85">
        <f>IF(animals!W40&gt;0,animals!W40,"")</f>
        <v>42.918454935622321</v>
      </c>
      <c r="AI12" s="85">
        <f>IF(animals!W41&gt;0,animals!W41,"")</f>
        <v>27.038626609442058</v>
      </c>
    </row>
    <row r="13" spans="1:35" x14ac:dyDescent="0.25">
      <c r="A13" s="47" t="str">
        <f>'animals_stats (μm)'!A$2</f>
        <v>Hypsibius dujardini</v>
      </c>
      <c r="B13" s="78" t="str">
        <f>'animals_stats (μm)'!B$2</f>
        <v>FR.055</v>
      </c>
      <c r="C13" s="84">
        <f>animals!X1</f>
        <v>12</v>
      </c>
      <c r="D13" s="86">
        <f>IF(animals!Y3&gt;0,animals!Y3,"")</f>
        <v>1009.3023255813954</v>
      </c>
      <c r="E13" s="85">
        <f>IF(animals!Y6&gt;0,animals!Y6,"")</f>
        <v>60</v>
      </c>
      <c r="F13" s="85">
        <f>IF(animals!Y7&gt;0,animals!Y7,"")</f>
        <v>9.3023255813953494</v>
      </c>
      <c r="G13" s="85">
        <f>IF(animals!Y8&gt;0,animals!Y8,"")</f>
        <v>4.1860465116279073</v>
      </c>
      <c r="H13" s="88">
        <f>IF(animals!Y10&gt;0,animals!Y10,"")</f>
        <v>14.418604651162791</v>
      </c>
      <c r="I13" s="85">
        <f>IF(animals!Y11&gt;0,animals!Y11,"")</f>
        <v>11.627906976744185</v>
      </c>
      <c r="J13" s="85">
        <f>IF(animals!Y12&gt;0,animals!Y12,"")</f>
        <v>3.2558139534883721</v>
      </c>
      <c r="K13" s="85">
        <f>IF(animals!Y13&gt;0,animals!Y13,"")</f>
        <v>32.558139534883722</v>
      </c>
      <c r="L13" s="85" t="str">
        <f>IF(animals!Y15&gt;0,animals!Y15,"")</f>
        <v/>
      </c>
      <c r="M13" s="85" t="str">
        <f>IF(animals!Y16&gt;0,animals!Y16,"")</f>
        <v/>
      </c>
      <c r="N13" s="85" t="str">
        <f>IF(animals!Y17&gt;0,animals!Y17,"")</f>
        <v/>
      </c>
      <c r="O13" s="85" t="str">
        <f>IF(animals!Y18&gt;0,animals!Y18,"")</f>
        <v/>
      </c>
      <c r="P13" s="85" t="str">
        <f>IF(animals!Y19&gt;0,animals!Y19,"")</f>
        <v/>
      </c>
      <c r="Q13" s="85" t="str">
        <f>IF(animals!Y20&gt;0,animals!Y20,"")</f>
        <v/>
      </c>
      <c r="R13" s="85" t="str">
        <f>IF(animals!Y22&gt;0,animals!Y22,"")</f>
        <v/>
      </c>
      <c r="S13" s="85" t="str">
        <f>IF(animals!Y23&gt;0,animals!Y23,"")</f>
        <v/>
      </c>
      <c r="T13" s="85" t="str">
        <f>IF(animals!Y24&gt;0,animals!Y24,"")</f>
        <v/>
      </c>
      <c r="U13" s="85" t="str">
        <f>IF(animals!Y25&gt;0,animals!Y25,"")</f>
        <v/>
      </c>
      <c r="V13" s="85" t="str">
        <f>IF(animals!Y26&gt;0,animals!Y26,"")</f>
        <v/>
      </c>
      <c r="W13" s="85" t="str">
        <f>IF(animals!Y27&gt;0,animals!Y27,"")</f>
        <v/>
      </c>
      <c r="X13" s="85">
        <f>IF(animals!Y29&gt;0,animals!Y29,"")</f>
        <v>18.139534883720927</v>
      </c>
      <c r="Y13" s="85" t="str">
        <f>IF(animals!Y30&gt;0,animals!Y30,"")</f>
        <v/>
      </c>
      <c r="Z13" s="85">
        <f>IF(animals!Y31&gt;0,animals!Y31,"")</f>
        <v>27.441860465116282</v>
      </c>
      <c r="AA13" s="85">
        <f>IF(animals!Y32&gt;0,animals!Y32,"")</f>
        <v>15.348837209302324</v>
      </c>
      <c r="AB13" s="85" t="str">
        <f>IF(animals!Y33&gt;0,animals!Y33,"")</f>
        <v/>
      </c>
      <c r="AC13" s="85">
        <f>IF(animals!Y34&gt;0,animals!Y34,"")</f>
        <v>20.930232558139537</v>
      </c>
      <c r="AD13" s="85">
        <f>IF(animals!Y36&gt;0,animals!Y36,"")</f>
        <v>15.348837209302324</v>
      </c>
      <c r="AE13" s="85">
        <f>IF(animals!Y37&gt;0,animals!Y37,"")</f>
        <v>27.906976744186046</v>
      </c>
      <c r="AF13" s="85" t="str">
        <f>IF(animals!Y38&gt;0,animals!Y38,"")</f>
        <v/>
      </c>
      <c r="AG13" s="85">
        <f>IF(animals!Y39&gt;0,animals!Y39,"")</f>
        <v>18.139534883720927</v>
      </c>
      <c r="AH13" s="85">
        <f>IF(animals!Y40&gt;0,animals!Y40,"")</f>
        <v>46.511627906976742</v>
      </c>
      <c r="AI13" s="85">
        <f>IF(animals!Y41&gt;0,animals!Y41,"")</f>
        <v>30.232558139534881</v>
      </c>
    </row>
    <row r="14" spans="1:35" x14ac:dyDescent="0.25">
      <c r="A14" s="47" t="str">
        <f>'animals_stats (μm)'!A$2</f>
        <v>Hypsibius dujardini</v>
      </c>
      <c r="B14" s="78" t="str">
        <f>'animals_stats (μm)'!B$2</f>
        <v>FR.055</v>
      </c>
      <c r="C14" s="84">
        <f>animals!Z1</f>
        <v>13</v>
      </c>
      <c r="D14" s="86">
        <f>IF(animals!AA3&gt;0,animals!AA3,"")</f>
        <v>1146.3414634146341</v>
      </c>
      <c r="E14" s="85">
        <f>IF(animals!AA6&gt;0,animals!AA6,"")</f>
        <v>60.975609756097562</v>
      </c>
      <c r="F14" s="85">
        <f>IF(animals!AA7&gt;0,animals!AA7,"")</f>
        <v>7.7235772357723569</v>
      </c>
      <c r="G14" s="85">
        <f>IF(animals!AA8&gt;0,animals!AA8,"")</f>
        <v>4.0650406504065035</v>
      </c>
      <c r="H14" s="88">
        <f>IF(animals!AA10&gt;0,animals!AA10,"")</f>
        <v>17.073170731707314</v>
      </c>
      <c r="I14" s="85">
        <f>IF(animals!AA11&gt;0,animals!AA11,"")</f>
        <v>12.195121951219512</v>
      </c>
      <c r="J14" s="85">
        <f>IF(animals!AA12&gt;0,animals!AA12,"")</f>
        <v>4.8780487804878048</v>
      </c>
      <c r="K14" s="85">
        <f>IF(animals!AA13&gt;0,animals!AA13,"")</f>
        <v>31.300813008130078</v>
      </c>
      <c r="L14" s="85">
        <f>IF(animals!AA15&gt;0,animals!AA15,"")</f>
        <v>15.040650406504064</v>
      </c>
      <c r="M14" s="85">
        <f>IF(animals!AA16&gt;0,animals!AA16,"")</f>
        <v>36.99186991869918</v>
      </c>
      <c r="N14" s="85">
        <f>IF(animals!AA17&gt;0,animals!AA17,"")</f>
        <v>25.609756097560975</v>
      </c>
      <c r="O14" s="85">
        <f>IF(animals!AA18&gt;0,animals!AA18,"")</f>
        <v>12.601626016260163</v>
      </c>
      <c r="P14" s="85" t="str">
        <f>IF(animals!AA19&gt;0,animals!AA19,"")</f>
        <v/>
      </c>
      <c r="Q14" s="85" t="str">
        <f>IF(animals!AA20&gt;0,animals!AA20,"")</f>
        <v/>
      </c>
      <c r="R14" s="85">
        <f>IF(animals!AA22&gt;0,animals!AA22,"")</f>
        <v>18.292682926829269</v>
      </c>
      <c r="S14" s="85">
        <f>IF(animals!AA23&gt;0,animals!AA23,"")</f>
        <v>39.430894308943081</v>
      </c>
      <c r="T14" s="85">
        <f>IF(animals!AA24&gt;0,animals!AA24,"")</f>
        <v>28.048780487804876</v>
      </c>
      <c r="U14" s="85">
        <f>IF(animals!AA25&gt;0,animals!AA25,"")</f>
        <v>17.073170731707314</v>
      </c>
      <c r="V14" s="85">
        <f>IF(animals!AA26&gt;0,animals!AA26,"")</f>
        <v>27.235772357723576</v>
      </c>
      <c r="W14" s="85" t="str">
        <f>IF(animals!AA27&gt;0,animals!AA27,"")</f>
        <v/>
      </c>
      <c r="X14" s="85" t="str">
        <f>IF(animals!AA29&gt;0,animals!AA29,"")</f>
        <v/>
      </c>
      <c r="Y14" s="85" t="str">
        <f>IF(animals!AA30&gt;0,animals!AA30,"")</f>
        <v/>
      </c>
      <c r="Z14" s="85" t="str">
        <f>IF(animals!AA31&gt;0,animals!AA31,"")</f>
        <v/>
      </c>
      <c r="AA14" s="85">
        <f>IF(animals!AA32&gt;0,animals!AA32,"")</f>
        <v>15.040650406504064</v>
      </c>
      <c r="AB14" s="85">
        <f>IF(animals!AA33&gt;0,animals!AA33,"")</f>
        <v>28.048780487804876</v>
      </c>
      <c r="AC14" s="85" t="str">
        <f>IF(animals!AA34&gt;0,animals!AA34,"")</f>
        <v/>
      </c>
      <c r="AD14" s="85">
        <f>IF(animals!AA36&gt;0,animals!AA36,"")</f>
        <v>18.292682926829269</v>
      </c>
      <c r="AE14" s="85">
        <f>IF(animals!AA37&gt;0,animals!AA37,"")</f>
        <v>30.081300813008127</v>
      </c>
      <c r="AF14" s="85" t="str">
        <f>IF(animals!AA38&gt;0,animals!AA38,"")</f>
        <v/>
      </c>
      <c r="AG14" s="85">
        <f>IF(animals!AA39&gt;0,animals!AA39,"")</f>
        <v>18.292682926829269</v>
      </c>
      <c r="AH14" s="85">
        <f>IF(animals!AA40&gt;0,animals!AA40,"")</f>
        <v>55.691056910569102</v>
      </c>
      <c r="AI14" s="85">
        <f>IF(animals!AA41&gt;0,animals!AA41,"")</f>
        <v>32.520325203252028</v>
      </c>
    </row>
    <row r="15" spans="1:35" x14ac:dyDescent="0.25">
      <c r="A15" s="47" t="str">
        <f>'animals_stats (μm)'!A$2</f>
        <v>Hypsibius dujardini</v>
      </c>
      <c r="B15" s="78" t="str">
        <f>'animals_stats (μm)'!B$2</f>
        <v>FR.055</v>
      </c>
      <c r="C15" s="84">
        <f>animals!AB1</f>
        <v>14</v>
      </c>
      <c r="D15" s="86">
        <f>IF(animals!AC3&gt;0,animals!AC3,"")</f>
        <v>1145.4545454545455</v>
      </c>
      <c r="E15" s="85">
        <f>IF(animals!AC6&gt;0,animals!AC6,"")</f>
        <v>62.18181818181818</v>
      </c>
      <c r="F15" s="85">
        <f>IF(animals!AC7&gt;0,animals!AC7,"")</f>
        <v>8.3636363636363633</v>
      </c>
      <c r="G15" s="85">
        <f>IF(animals!AC8&gt;0,animals!AC8,"")</f>
        <v>4</v>
      </c>
      <c r="H15" s="88">
        <f>IF(animals!AC10&gt;0,animals!AC10,"")</f>
        <v>15.636363636363635</v>
      </c>
      <c r="I15" s="85">
        <f>IF(animals!AC11&gt;0,animals!AC11,"")</f>
        <v>13.818181818181818</v>
      </c>
      <c r="J15" s="85">
        <f>IF(animals!AC12&gt;0,animals!AC12,"")</f>
        <v>4.3636363636363633</v>
      </c>
      <c r="K15" s="85">
        <f>IF(animals!AC13&gt;0,animals!AC13,"")</f>
        <v>34.909090909090907</v>
      </c>
      <c r="L15" s="85">
        <f>IF(animals!AC15&gt;0,animals!AC15,"")</f>
        <v>16.363636363636363</v>
      </c>
      <c r="M15" s="85">
        <f>IF(animals!AC16&gt;0,animals!AC16,"")</f>
        <v>37.090909090909093</v>
      </c>
      <c r="N15" s="85">
        <f>IF(animals!AC17&gt;0,animals!AC17,"")</f>
        <v>26.90909090909091</v>
      </c>
      <c r="O15" s="85">
        <f>IF(animals!AC18&gt;0,animals!AC18,"")</f>
        <v>15.272727272727273</v>
      </c>
      <c r="P15" s="85">
        <f>IF(animals!AC19&gt;0,animals!AC19,"")</f>
        <v>24</v>
      </c>
      <c r="Q15" s="85" t="str">
        <f>IF(animals!AC20&gt;0,animals!AC20,"")</f>
        <v/>
      </c>
      <c r="R15" s="85" t="str">
        <f>IF(animals!AC22&gt;0,animals!AC22,"")</f>
        <v/>
      </c>
      <c r="S15" s="85" t="str">
        <f>IF(animals!AC23&gt;0,animals!AC23,"")</f>
        <v/>
      </c>
      <c r="T15" s="85" t="str">
        <f>IF(animals!AC24&gt;0,animals!AC24,"")</f>
        <v/>
      </c>
      <c r="U15" s="85">
        <f>IF(animals!AC25&gt;0,animals!AC25,"")</f>
        <v>16</v>
      </c>
      <c r="V15" s="85">
        <f>IF(animals!AC26&gt;0,animals!AC26,"")</f>
        <v>32.363636363636367</v>
      </c>
      <c r="W15" s="85">
        <f>IF(animals!AC27&gt;0,animals!AC27,"")</f>
        <v>24</v>
      </c>
      <c r="X15" s="85">
        <f>IF(animals!AC29&gt;0,animals!AC29,"")</f>
        <v>22.545454545454547</v>
      </c>
      <c r="Y15" s="85">
        <f>IF(animals!AC30&gt;0,animals!AC30,"")</f>
        <v>38.181818181818187</v>
      </c>
      <c r="Z15" s="85">
        <f>IF(animals!AC31&gt;0,animals!AC31,"")</f>
        <v>26.545454545454543</v>
      </c>
      <c r="AA15" s="85">
        <f>IF(animals!AC32&gt;0,animals!AC32,"")</f>
        <v>14.181818181818182</v>
      </c>
      <c r="AB15" s="85">
        <f>IF(animals!AC33&gt;0,animals!AC33,"")</f>
        <v>29.09090909090909</v>
      </c>
      <c r="AC15" s="85">
        <f>IF(animals!AC34&gt;0,animals!AC34,"")</f>
        <v>24</v>
      </c>
      <c r="AD15" s="85">
        <f>IF(animals!AC36&gt;0,animals!AC36,"")</f>
        <v>16.727272727272727</v>
      </c>
      <c r="AE15" s="85">
        <f>IF(animals!AC37&gt;0,animals!AC37,"")</f>
        <v>30.909090909090907</v>
      </c>
      <c r="AF15" s="85" t="str">
        <f>IF(animals!AC38&gt;0,animals!AC38,"")</f>
        <v/>
      </c>
      <c r="AG15" s="85">
        <f>IF(animals!AC39&gt;0,animals!AC39,"")</f>
        <v>18.181818181818183</v>
      </c>
      <c r="AH15" s="85">
        <f>IF(animals!AC40&gt;0,animals!AC40,"")</f>
        <v>49.81818181818182</v>
      </c>
      <c r="AI15" s="85" t="str">
        <f>IF(animals!AC41&gt;0,animals!AC41,"")</f>
        <v/>
      </c>
    </row>
    <row r="16" spans="1:35" x14ac:dyDescent="0.25">
      <c r="A16" s="47" t="str">
        <f>'animals_stats (μm)'!A$2</f>
        <v>Hypsibius dujardini</v>
      </c>
      <c r="B16" s="78" t="str">
        <f>'animals_stats (μm)'!B$2</f>
        <v>FR.055</v>
      </c>
      <c r="C16" s="84">
        <f>animals!AD1</f>
        <v>15</v>
      </c>
      <c r="D16" s="86">
        <f>IF(animals!AE3&gt;0,animals!AE3,"")</f>
        <v>1155.8935361216729</v>
      </c>
      <c r="E16" s="85">
        <f>IF(animals!AE6&gt;0,animals!AE6,"")</f>
        <v>60.456273764258547</v>
      </c>
      <c r="F16" s="85">
        <f>IF(animals!AE7&gt;0,animals!AE7,"")</f>
        <v>8.7452471482889713</v>
      </c>
      <c r="G16" s="85">
        <f>IF(animals!AE8&gt;0,animals!AE8,"")</f>
        <v>3.8022813688212929</v>
      </c>
      <c r="H16" s="88">
        <f>IF(animals!AE10&gt;0,animals!AE10,"")</f>
        <v>17.870722433460077</v>
      </c>
      <c r="I16" s="85">
        <f>IF(animals!AE11&gt;0,animals!AE11,"")</f>
        <v>13.307984790874524</v>
      </c>
      <c r="J16" s="85">
        <f>IF(animals!AE12&gt;0,animals!AE12,"")</f>
        <v>6.4638783269961975</v>
      </c>
      <c r="K16" s="85">
        <f>IF(animals!AE13&gt;0,animals!AE13,"")</f>
        <v>35.741444866920155</v>
      </c>
      <c r="L16" s="85">
        <f>IF(animals!AE15&gt;0,animals!AE15,"")</f>
        <v>13.307984790874524</v>
      </c>
      <c r="M16" s="85">
        <f>IF(animals!AE16&gt;0,animals!AE16,"")</f>
        <v>38.022813688212928</v>
      </c>
      <c r="N16" s="85">
        <f>IF(animals!AE17&gt;0,animals!AE17,"")</f>
        <v>28.13688212927757</v>
      </c>
      <c r="O16" s="85">
        <f>IF(animals!AE18&gt;0,animals!AE18,"")</f>
        <v>12.927756653992395</v>
      </c>
      <c r="P16" s="85" t="str">
        <f>IF(animals!AE19&gt;0,animals!AE19,"")</f>
        <v/>
      </c>
      <c r="Q16" s="85" t="str">
        <f>IF(animals!AE20&gt;0,animals!AE20,"")</f>
        <v/>
      </c>
      <c r="R16" s="85">
        <f>IF(animals!AE22&gt;0,animals!AE22,"")</f>
        <v>15.589353612167297</v>
      </c>
      <c r="S16" s="85">
        <f>IF(animals!AE23&gt;0,animals!AE23,"")</f>
        <v>40.684410646387832</v>
      </c>
      <c r="T16" s="85">
        <f>IF(animals!AE24&gt;0,animals!AE24,"")</f>
        <v>27.376425855513308</v>
      </c>
      <c r="U16" s="85">
        <f>IF(animals!AE25&gt;0,animals!AE25,"")</f>
        <v>13.307984790874524</v>
      </c>
      <c r="V16" s="85">
        <f>IF(animals!AE26&gt;0,animals!AE26,"")</f>
        <v>31.558935361216733</v>
      </c>
      <c r="W16" s="85">
        <f>IF(animals!AE27&gt;0,animals!AE27,"")</f>
        <v>20.532319391634982</v>
      </c>
      <c r="X16" s="85">
        <f>IF(animals!AE29&gt;0,animals!AE29,"")</f>
        <v>19.011406844106464</v>
      </c>
      <c r="Y16" s="85">
        <f>IF(animals!AE30&gt;0,animals!AE30,"")</f>
        <v>40.304182509505701</v>
      </c>
      <c r="Z16" s="85">
        <f>IF(animals!AE31&gt;0,animals!AE31,"")</f>
        <v>29.277566539923956</v>
      </c>
      <c r="AA16" s="85">
        <f>IF(animals!AE32&gt;0,animals!AE32,"")</f>
        <v>16.349809885931556</v>
      </c>
      <c r="AB16" s="85">
        <f>IF(animals!AE33&gt;0,animals!AE33,"")</f>
        <v>31.939163498098861</v>
      </c>
      <c r="AC16" s="85">
        <f>IF(animals!AE34&gt;0,animals!AE34,"")</f>
        <v>23.193916349809886</v>
      </c>
      <c r="AD16" s="85">
        <f>IF(animals!AE36&gt;0,animals!AE36,"")</f>
        <v>15.589353612167297</v>
      </c>
      <c r="AE16" s="85" t="str">
        <f>IF(animals!AE37&gt;0,animals!AE37,"")</f>
        <v/>
      </c>
      <c r="AF16" s="85" t="str">
        <f>IF(animals!AE38&gt;0,animals!AE38,"")</f>
        <v/>
      </c>
      <c r="AG16" s="85">
        <f>IF(animals!AE39&gt;0,animals!AE39,"")</f>
        <v>15.589353612167297</v>
      </c>
      <c r="AH16" s="85">
        <f>IF(animals!AE40&gt;0,animals!AE40,"")</f>
        <v>45.247148288973385</v>
      </c>
      <c r="AI16" s="85" t="str">
        <f>IF(animals!AE41&gt;0,animals!AE41,"")</f>
        <v/>
      </c>
    </row>
    <row r="17" spans="1:35" x14ac:dyDescent="0.25">
      <c r="A17" s="47" t="str">
        <f>'animals_stats (μm)'!A$2</f>
        <v>Hypsibius dujardini</v>
      </c>
      <c r="B17" s="78" t="str">
        <f>'animals_stats (μm)'!B$2</f>
        <v>FR.055</v>
      </c>
      <c r="C17" s="84">
        <f>animals!AF1</f>
        <v>16</v>
      </c>
      <c r="D17" s="86">
        <f>IF(animals!AG3&gt;0,animals!AG3,"")</f>
        <v>1150.4065040650407</v>
      </c>
      <c r="E17" s="85">
        <f>IF(animals!AG6&gt;0,animals!AG6,"")</f>
        <v>61.382113821138205</v>
      </c>
      <c r="F17" s="85">
        <f>IF(animals!AG7&gt;0,animals!AG7,"")</f>
        <v>9.3495934959349576</v>
      </c>
      <c r="G17" s="85">
        <f>IF(animals!AG8&gt;0,animals!AG8,"")</f>
        <v>4.0650406504065035</v>
      </c>
      <c r="H17" s="88">
        <f>IF(animals!AG10&gt;0,animals!AG10,"")</f>
        <v>16.666666666666664</v>
      </c>
      <c r="I17" s="85">
        <f>IF(animals!AG11&gt;0,animals!AG11,"")</f>
        <v>13.821138211382111</v>
      </c>
      <c r="J17" s="85">
        <f>IF(animals!AG12&gt;0,animals!AG12,"")</f>
        <v>4.8780487804878048</v>
      </c>
      <c r="K17" s="85">
        <f>IF(animals!AG13&gt;0,animals!AG13,"")</f>
        <v>33.739837398373986</v>
      </c>
      <c r="L17" s="85">
        <f>IF(animals!AG15&gt;0,animals!AG15,"")</f>
        <v>14.227642276422763</v>
      </c>
      <c r="M17" s="85">
        <f>IF(animals!AG16&gt;0,animals!AG16,"")</f>
        <v>41.463414634146332</v>
      </c>
      <c r="N17" s="85">
        <f>IF(animals!AG17&gt;0,animals!AG17,"")</f>
        <v>31.300813008130078</v>
      </c>
      <c r="O17" s="85">
        <f>IF(animals!AG18&gt;0,animals!AG18,"")</f>
        <v>12.601626016260163</v>
      </c>
      <c r="P17" s="85">
        <f>IF(animals!AG19&gt;0,animals!AG19,"")</f>
        <v>26.016260162601622</v>
      </c>
      <c r="Q17" s="85">
        <f>IF(animals!AG20&gt;0,animals!AG20,"")</f>
        <v>19.105691056910569</v>
      </c>
      <c r="R17" s="85">
        <f>IF(animals!AG22&gt;0,animals!AG22,"")</f>
        <v>17.073170731707314</v>
      </c>
      <c r="S17" s="85">
        <f>IF(animals!AG23&gt;0,animals!AG23,"")</f>
        <v>44.715447154471541</v>
      </c>
      <c r="T17" s="85">
        <f>IF(animals!AG24&gt;0,animals!AG24,"")</f>
        <v>29.674796747967473</v>
      </c>
      <c r="U17" s="85">
        <f>IF(animals!AG25&gt;0,animals!AG25,"")</f>
        <v>15.853658536585364</v>
      </c>
      <c r="V17" s="85">
        <f>IF(animals!AG26&gt;0,animals!AG26,"")</f>
        <v>31.300813008130078</v>
      </c>
      <c r="W17" s="85">
        <f>IF(animals!AG27&gt;0,animals!AG27,"")</f>
        <v>22.76422764227642</v>
      </c>
      <c r="X17" s="85">
        <f>IF(animals!AG29&gt;0,animals!AG29,"")</f>
        <v>17.886178861788618</v>
      </c>
      <c r="Y17" s="85">
        <f>IF(animals!AG30&gt;0,animals!AG30,"")</f>
        <v>44.715447154471541</v>
      </c>
      <c r="Z17" s="85">
        <f>IF(animals!AG31&gt;0,animals!AG31,"")</f>
        <v>30.081300813008127</v>
      </c>
      <c r="AA17" s="85">
        <f>IF(animals!AG32&gt;0,animals!AG32,"")</f>
        <v>13.414634146341461</v>
      </c>
      <c r="AB17" s="85" t="str">
        <f>IF(animals!AG33&gt;0,animals!AG33,"")</f>
        <v/>
      </c>
      <c r="AC17" s="85">
        <f>IF(animals!AG34&gt;0,animals!AG34,"")</f>
        <v>23.577235772357721</v>
      </c>
      <c r="AD17" s="85">
        <f>IF(animals!AG36&gt;0,animals!AG36,"")</f>
        <v>13.414634146341461</v>
      </c>
      <c r="AE17" s="85">
        <f>IF(animals!AG37&gt;0,animals!AG37,"")</f>
        <v>30.894308943089428</v>
      </c>
      <c r="AF17" s="85" t="str">
        <f>IF(animals!AG38&gt;0,animals!AG38,"")</f>
        <v/>
      </c>
      <c r="AG17" s="85">
        <f>IF(animals!AG39&gt;0,animals!AG39,"")</f>
        <v>20.325203252032519</v>
      </c>
      <c r="AH17" s="85">
        <f>IF(animals!AG40&gt;0,animals!AG40,"")</f>
        <v>53.658536585365844</v>
      </c>
      <c r="AI17" s="85">
        <f>IF(animals!AG41&gt;0,animals!AG41,"")</f>
        <v>31.707317073170728</v>
      </c>
    </row>
    <row r="18" spans="1:35" x14ac:dyDescent="0.25">
      <c r="A18" s="47" t="str">
        <f>'animals_stats (μm)'!A$2</f>
        <v>Hypsibius dujardini</v>
      </c>
      <c r="B18" s="78" t="str">
        <f>'animals_stats (μm)'!B$2</f>
        <v>FR.055</v>
      </c>
      <c r="C18" s="84">
        <f>animals!AH1</f>
        <v>17</v>
      </c>
      <c r="D18" s="86">
        <f>IF(animals!AI3&gt;0,animals!AI3,"")</f>
        <v>1181.8181818181818</v>
      </c>
      <c r="E18" s="85">
        <f>IF(animals!AI6&gt;0,animals!AI6,"")</f>
        <v>59.307359307359299</v>
      </c>
      <c r="F18" s="85">
        <f>IF(animals!AI7&gt;0,animals!AI7,"")</f>
        <v>8.2251082251082241</v>
      </c>
      <c r="G18" s="85">
        <f>IF(animals!AI8&gt;0,animals!AI8,"")</f>
        <v>4.329004329004329</v>
      </c>
      <c r="H18" s="88">
        <f>IF(animals!AI10&gt;0,animals!AI10,"")</f>
        <v>15.584415584415584</v>
      </c>
      <c r="I18" s="85">
        <f>IF(animals!AI11&gt;0,animals!AI11,"")</f>
        <v>12.554112554112553</v>
      </c>
      <c r="J18" s="85">
        <f>IF(animals!AI12&gt;0,animals!AI12,"")</f>
        <v>4.329004329004329</v>
      </c>
      <c r="K18" s="85">
        <f>IF(animals!AI13&gt;0,animals!AI13,"")</f>
        <v>32.034632034632033</v>
      </c>
      <c r="L18" s="85">
        <f>IF(animals!AI15&gt;0,animals!AI15,"")</f>
        <v>13.419913419913421</v>
      </c>
      <c r="M18" s="85">
        <f>IF(animals!AI16&gt;0,animals!AI16,"")</f>
        <v>38.528138528138527</v>
      </c>
      <c r="N18" s="85">
        <f>IF(animals!AI17&gt;0,animals!AI17,"")</f>
        <v>27.705627705627705</v>
      </c>
      <c r="O18" s="85">
        <f>IF(animals!AI18&gt;0,animals!AI18,"")</f>
        <v>13.852813852813853</v>
      </c>
      <c r="P18" s="85" t="str">
        <f>IF(animals!AI19&gt;0,animals!AI19,"")</f>
        <v/>
      </c>
      <c r="Q18" s="85" t="str">
        <f>IF(animals!AI20&gt;0,animals!AI20,"")</f>
        <v/>
      </c>
      <c r="R18" s="85">
        <f>IF(animals!AI22&gt;0,animals!AI22,"")</f>
        <v>16.88311688311688</v>
      </c>
      <c r="S18" s="85">
        <f>IF(animals!AI23&gt;0,animals!AI23,"")</f>
        <v>39.826839826839823</v>
      </c>
      <c r="T18" s="85">
        <f>IF(animals!AI24&gt;0,animals!AI24,"")</f>
        <v>28.571428571428569</v>
      </c>
      <c r="U18" s="85">
        <f>IF(animals!AI25&gt;0,animals!AI25,"")</f>
        <v>13.419913419913421</v>
      </c>
      <c r="V18" s="85" t="str">
        <f>IF(animals!AI26&gt;0,animals!AI26,"")</f>
        <v/>
      </c>
      <c r="W18" s="85">
        <f>IF(animals!AI27&gt;0,animals!AI27,"")</f>
        <v>22.077922077922075</v>
      </c>
      <c r="X18" s="85">
        <f>IF(animals!AI29&gt;0,animals!AI29,"")</f>
        <v>17.316017316017316</v>
      </c>
      <c r="Y18" s="85">
        <f>IF(animals!AI30&gt;0,animals!AI30,"")</f>
        <v>38.961038961038959</v>
      </c>
      <c r="Z18" s="85">
        <f>IF(animals!AI31&gt;0,animals!AI31,"")</f>
        <v>29.437229437229433</v>
      </c>
      <c r="AA18" s="85">
        <f>IF(animals!AI32&gt;0,animals!AI32,"")</f>
        <v>13.419913419913421</v>
      </c>
      <c r="AB18" s="85" t="str">
        <f>IF(animals!AI33&gt;0,animals!AI33,"")</f>
        <v/>
      </c>
      <c r="AC18" s="85">
        <f>IF(animals!AI34&gt;0,animals!AI34,"")</f>
        <v>22.077922077922075</v>
      </c>
      <c r="AD18" s="85">
        <f>IF(animals!AI36&gt;0,animals!AI36,"")</f>
        <v>18.614718614718612</v>
      </c>
      <c r="AE18" s="85">
        <f>IF(animals!AI37&gt;0,animals!AI37,"")</f>
        <v>32.467532467532465</v>
      </c>
      <c r="AF18" s="85">
        <f>IF(animals!AI38&gt;0,animals!AI38,"")</f>
        <v>20.346320346320347</v>
      </c>
      <c r="AG18" s="85">
        <f>IF(animals!AI39&gt;0,animals!AI39,"")</f>
        <v>25.97402597402597</v>
      </c>
      <c r="AH18" s="85">
        <f>IF(animals!AI40&gt;0,animals!AI40,"")</f>
        <v>44.588744588744589</v>
      </c>
      <c r="AI18" s="85">
        <f>IF(animals!AI41&gt;0,animals!AI41,"")</f>
        <v>31.168831168831169</v>
      </c>
    </row>
    <row r="19" spans="1:35" x14ac:dyDescent="0.25">
      <c r="A19" s="47" t="str">
        <f>'animals_stats (μm)'!A$2</f>
        <v>Hypsibius dujardini</v>
      </c>
      <c r="B19" s="78" t="str">
        <f>'animals_stats (μm)'!B$2</f>
        <v>FR.055</v>
      </c>
      <c r="C19" s="84">
        <f>animals!AJ1</f>
        <v>18</v>
      </c>
      <c r="D19" s="86">
        <f>IF(animals!AK3&gt;0,animals!AK3,"")</f>
        <v>842.76729559748424</v>
      </c>
      <c r="E19" s="85">
        <f>IF(animals!AK6&gt;0,animals!AK6,"")</f>
        <v>57.232704402515722</v>
      </c>
      <c r="F19" s="85">
        <f>IF(animals!AK7&gt;0,animals!AK7,"")</f>
        <v>6.9182389937106921</v>
      </c>
      <c r="G19" s="85">
        <f>IF(animals!AK8&gt;0,animals!AK8,"")</f>
        <v>1.8867924528301887</v>
      </c>
      <c r="H19" s="88">
        <f>IF(animals!AK10&gt;0,animals!AK10,"")</f>
        <v>13.20754716981132</v>
      </c>
      <c r="I19" s="85">
        <f>IF(animals!AK11&gt;0,animals!AK11,"")</f>
        <v>10.691823899371068</v>
      </c>
      <c r="J19" s="85">
        <f>IF(animals!AK12&gt;0,animals!AK12,"")</f>
        <v>4.4025157232704402</v>
      </c>
      <c r="K19" s="85">
        <f>IF(animals!AK13&gt;0,animals!AK13,"")</f>
        <v>28.930817610062892</v>
      </c>
      <c r="L19" s="85">
        <f>IF(animals!AK15&gt;0,animals!AK15,"")</f>
        <v>12.578616352201259</v>
      </c>
      <c r="M19" s="85" t="str">
        <f>IF(animals!AK16&gt;0,animals!AK16,"")</f>
        <v/>
      </c>
      <c r="N19" s="85" t="str">
        <f>IF(animals!AK17&gt;0,animals!AK17,"")</f>
        <v/>
      </c>
      <c r="O19" s="85">
        <f>IF(animals!AK18&gt;0,animals!AK18,"")</f>
        <v>7.5471698113207548</v>
      </c>
      <c r="P19" s="85" t="str">
        <f>IF(animals!AK19&gt;0,animals!AK19,"")</f>
        <v/>
      </c>
      <c r="Q19" s="85" t="str">
        <f>IF(animals!AK20&gt;0,animals!AK20,"")</f>
        <v/>
      </c>
      <c r="R19" s="85" t="str">
        <f>IF(animals!AK22&gt;0,animals!AK22,"")</f>
        <v/>
      </c>
      <c r="S19" s="85">
        <f>IF(animals!AK23&gt;0,animals!AK23,"")</f>
        <v>37.735849056603769</v>
      </c>
      <c r="T19" s="85">
        <f>IF(animals!AK24&gt;0,animals!AK24,"")</f>
        <v>26.415094339622641</v>
      </c>
      <c r="U19" s="85">
        <f>IF(animals!AK25&gt;0,animals!AK25,"")</f>
        <v>12.578616352201259</v>
      </c>
      <c r="V19" s="85" t="str">
        <f>IF(animals!AK26&gt;0,animals!AK26,"")</f>
        <v/>
      </c>
      <c r="W19" s="85" t="str">
        <f>IF(animals!AK27&gt;0,animals!AK27,"")</f>
        <v/>
      </c>
      <c r="X19" s="85">
        <f>IF(animals!AK29&gt;0,animals!AK29,"")</f>
        <v>16.981132075471699</v>
      </c>
      <c r="Y19" s="85">
        <f>IF(animals!AK30&gt;0,animals!AK30,"")</f>
        <v>38.364779874213831</v>
      </c>
      <c r="Z19" s="85">
        <f>IF(animals!AK31&gt;0,animals!AK31,"")</f>
        <v>25.786163522012579</v>
      </c>
      <c r="AA19" s="85">
        <f>IF(animals!AK32&gt;0,animals!AK32,"")</f>
        <v>14.465408805031446</v>
      </c>
      <c r="AB19" s="85">
        <f>IF(animals!AK33&gt;0,animals!AK33,"")</f>
        <v>28.930817610062892</v>
      </c>
      <c r="AC19" s="85">
        <f>IF(animals!AK34&gt;0,animals!AK34,"")</f>
        <v>21.383647798742135</v>
      </c>
      <c r="AD19" s="85">
        <f>IF(animals!AK36&gt;0,animals!AK36,"")</f>
        <v>17.610062893081761</v>
      </c>
      <c r="AE19" s="85">
        <f>IF(animals!AK37&gt;0,animals!AK37,"")</f>
        <v>31.446540880503143</v>
      </c>
      <c r="AF19" s="85">
        <f>IF(animals!AK38&gt;0,animals!AK38,"")</f>
        <v>23.899371069182386</v>
      </c>
      <c r="AG19" s="85">
        <f>IF(animals!AK39&gt;0,animals!AK39,"")</f>
        <v>21.383647798742135</v>
      </c>
      <c r="AH19" s="85">
        <f>IF(animals!AK40&gt;0,animals!AK40,"")</f>
        <v>40.880503144654085</v>
      </c>
      <c r="AI19" s="85">
        <f>IF(animals!AK41&gt;0,animals!AK41,"")</f>
        <v>28.30188679245283</v>
      </c>
    </row>
    <row r="20" spans="1:35" x14ac:dyDescent="0.25">
      <c r="A20" s="47" t="str">
        <f>'animals_stats (μm)'!A$2</f>
        <v>Hypsibius dujardini</v>
      </c>
      <c r="B20" s="78" t="str">
        <f>'animals_stats (μm)'!B$2</f>
        <v>FR.055</v>
      </c>
      <c r="C20" s="84">
        <f>animals!AL1</f>
        <v>19</v>
      </c>
      <c r="D20" s="86">
        <f>IF(animals!AM3&gt;0,animals!AM3,"")</f>
        <v>1281.25</v>
      </c>
      <c r="E20" s="85">
        <f>IF(animals!AM6&gt;0,animals!AM6,"")</f>
        <v>61.328124999999986</v>
      </c>
      <c r="F20" s="85">
        <f>IF(animals!AM7&gt;0,animals!AM7,"")</f>
        <v>9.3749999999999982</v>
      </c>
      <c r="G20" s="85">
        <f>IF(animals!AM8&gt;0,animals!AM8,"")</f>
        <v>3.90625</v>
      </c>
      <c r="H20" s="88">
        <f>IF(animals!AM10&gt;0,animals!AM10,"")</f>
        <v>19.921874999999996</v>
      </c>
      <c r="I20" s="85">
        <f>IF(animals!AM11&gt;0,animals!AM11,"")</f>
        <v>15.234375</v>
      </c>
      <c r="J20" s="85">
        <f>IF(animals!AM12&gt;0,animals!AM12,"")</f>
        <v>4.6874999999999991</v>
      </c>
      <c r="K20" s="85">
        <f>IF(animals!AM13&gt;0,animals!AM13,"")</f>
        <v>35.546874999999993</v>
      </c>
      <c r="L20" s="85">
        <f>IF(animals!AM15&gt;0,animals!AM15,"")</f>
        <v>14.843749999999996</v>
      </c>
      <c r="M20" s="85">
        <f>IF(animals!AM16&gt;0,animals!AM16,"")</f>
        <v>40.625</v>
      </c>
      <c r="N20" s="85">
        <f>IF(animals!AM17&gt;0,animals!AM17,"")</f>
        <v>28.515625</v>
      </c>
      <c r="O20" s="85">
        <f>IF(animals!AM18&gt;0,animals!AM18,"")</f>
        <v>15.625</v>
      </c>
      <c r="P20" s="85" t="str">
        <f>IF(animals!AM19&gt;0,animals!AM19,"")</f>
        <v/>
      </c>
      <c r="Q20" s="85" t="str">
        <f>IF(animals!AM20&gt;0,animals!AM20,"")</f>
        <v/>
      </c>
      <c r="R20" s="85">
        <f>IF(animals!AM22&gt;0,animals!AM22,"")</f>
        <v>18.359375</v>
      </c>
      <c r="S20" s="85" t="str">
        <f>IF(animals!AM23&gt;0,animals!AM23,"")</f>
        <v/>
      </c>
      <c r="T20" s="85">
        <f>IF(animals!AM24&gt;0,animals!AM24,"")</f>
        <v>29.687499999999993</v>
      </c>
      <c r="U20" s="85">
        <f>IF(animals!AM25&gt;0,animals!AM25,"")</f>
        <v>17.968749999999996</v>
      </c>
      <c r="V20" s="85">
        <f>IF(animals!AM26&gt;0,animals!AM26,"")</f>
        <v>28.90625</v>
      </c>
      <c r="W20" s="85" t="str">
        <f>IF(animals!AM27&gt;0,animals!AM27,"")</f>
        <v/>
      </c>
      <c r="X20" s="85">
        <f>IF(animals!AM29&gt;0,animals!AM29,"")</f>
        <v>17.968749999999996</v>
      </c>
      <c r="Y20" s="85" t="str">
        <f>IF(animals!AM30&gt;0,animals!AM30,"")</f>
        <v/>
      </c>
      <c r="Z20" s="85">
        <f>IF(animals!AM31&gt;0,animals!AM31,"")</f>
        <v>31.640624999999993</v>
      </c>
      <c r="AA20" s="85">
        <f>IF(animals!AM32&gt;0,animals!AM32,"")</f>
        <v>17.1875</v>
      </c>
      <c r="AB20" s="85" t="str">
        <f>IF(animals!AM33&gt;0,animals!AM33,"")</f>
        <v/>
      </c>
      <c r="AC20" s="85" t="str">
        <f>IF(animals!AM34&gt;0,animals!AM34,"")</f>
        <v/>
      </c>
      <c r="AD20" s="85">
        <f>IF(animals!AM36&gt;0,animals!AM36,"")</f>
        <v>16.015624999999996</v>
      </c>
      <c r="AE20" s="85" t="str">
        <f>IF(animals!AM37&gt;0,animals!AM37,"")</f>
        <v/>
      </c>
      <c r="AF20" s="85">
        <f>IF(animals!AM38&gt;0,animals!AM38,"")</f>
        <v>22.656249999999996</v>
      </c>
      <c r="AG20" s="85">
        <f>IF(animals!AM39&gt;0,animals!AM39,"")</f>
        <v>23.046875</v>
      </c>
      <c r="AH20" s="85">
        <f>IF(animals!AM40&gt;0,animals!AM40,"")</f>
        <v>53.90625</v>
      </c>
      <c r="AI20" s="85">
        <f>IF(animals!AM41&gt;0,animals!AM41,"")</f>
        <v>33.203125</v>
      </c>
    </row>
    <row r="21" spans="1:35" x14ac:dyDescent="0.25">
      <c r="A21" s="47" t="str">
        <f>'animals_stats (μm)'!A$2</f>
        <v>Hypsibius dujardini</v>
      </c>
      <c r="B21" s="78" t="str">
        <f>'animals_stats (μm)'!B$2</f>
        <v>FR.055</v>
      </c>
      <c r="C21" s="84">
        <f>animals!AN1</f>
        <v>20</v>
      </c>
      <c r="D21" s="86">
        <f>IF(animals!AO3&gt;0,animals!AO3,"")</f>
        <v>1121.9512195121952</v>
      </c>
      <c r="E21" s="85">
        <f>IF(animals!AO6&gt;0,animals!AO6,"")</f>
        <v>59.756097560975604</v>
      </c>
      <c r="F21" s="85">
        <f>IF(animals!AO7&gt;0,animals!AO7,"")</f>
        <v>10.16260162601626</v>
      </c>
      <c r="G21" s="85">
        <f>IF(animals!AO8&gt;0,animals!AO8,"")</f>
        <v>5.6910569105691051</v>
      </c>
      <c r="H21" s="88">
        <f>IF(animals!AO10&gt;0,animals!AO10,"")</f>
        <v>16.260162601626014</v>
      </c>
      <c r="I21" s="85">
        <f>IF(animals!AO11&gt;0,animals!AO11,"")</f>
        <v>12.195121951219512</v>
      </c>
      <c r="J21" s="85">
        <f>IF(animals!AO12&gt;0,animals!AO12,"")</f>
        <v>5.6910569105691051</v>
      </c>
      <c r="K21" s="85">
        <f>IF(animals!AO13&gt;0,animals!AO13,"")</f>
        <v>33.739837398373986</v>
      </c>
      <c r="L21" s="85">
        <f>IF(animals!AO15&gt;0,animals!AO15,"")</f>
        <v>19.512195121951219</v>
      </c>
      <c r="M21" s="85" t="str">
        <f>IF(animals!AO16&gt;0,animals!AO16,"")</f>
        <v/>
      </c>
      <c r="N21" s="85">
        <f>IF(animals!AO17&gt;0,animals!AO17,"")</f>
        <v>28.861788617886177</v>
      </c>
      <c r="O21" s="85">
        <f>IF(animals!AO18&gt;0,animals!AO18,"")</f>
        <v>16.666666666666664</v>
      </c>
      <c r="P21" s="85" t="str">
        <f>IF(animals!AO19&gt;0,animals!AO19,"")</f>
        <v/>
      </c>
      <c r="Q21" s="85" t="str">
        <f>IF(animals!AO20&gt;0,animals!AO20,"")</f>
        <v/>
      </c>
      <c r="R21" s="85">
        <f>IF(animals!AO22&gt;0,animals!AO22,"")</f>
        <v>19.512195121951219</v>
      </c>
      <c r="S21" s="85">
        <f>IF(animals!AO23&gt;0,animals!AO23,"")</f>
        <v>34.959349593495929</v>
      </c>
      <c r="T21" s="85">
        <f>IF(animals!AO24&gt;0,animals!AO24,"")</f>
        <v>28.455284552845526</v>
      </c>
      <c r="U21" s="85" t="str">
        <f>IF(animals!AO25&gt;0,animals!AO25,"")</f>
        <v/>
      </c>
      <c r="V21" s="85" t="str">
        <f>IF(animals!AO26&gt;0,animals!AO26,"")</f>
        <v/>
      </c>
      <c r="W21" s="85" t="str">
        <f>IF(animals!AO27&gt;0,animals!AO27,"")</f>
        <v/>
      </c>
      <c r="X21" s="85">
        <f>IF(animals!AO29&gt;0,animals!AO29,"")</f>
        <v>20.731707317073166</v>
      </c>
      <c r="Y21" s="85">
        <f>IF(animals!AO30&gt;0,animals!AO30,"")</f>
        <v>34.146341463414629</v>
      </c>
      <c r="Z21" s="85">
        <f>IF(animals!AO31&gt;0,animals!AO31,"")</f>
        <v>28.455284552845526</v>
      </c>
      <c r="AA21" s="85" t="str">
        <f>IF(animals!AO32&gt;0,animals!AO32,"")</f>
        <v/>
      </c>
      <c r="AB21" s="85" t="str">
        <f>IF(animals!AO33&gt;0,animals!AO33,"")</f>
        <v/>
      </c>
      <c r="AC21" s="85" t="str">
        <f>IF(animals!AO34&gt;0,animals!AO34,"")</f>
        <v/>
      </c>
      <c r="AD21" s="85">
        <f>IF(animals!AO36&gt;0,animals!AO36,"")</f>
        <v>17.886178861788618</v>
      </c>
      <c r="AE21" s="85">
        <f>IF(animals!AO37&gt;0,animals!AO37,"")</f>
        <v>30.894308943089428</v>
      </c>
      <c r="AF21" s="85" t="str">
        <f>IF(animals!AO38&gt;0,animals!AO38,"")</f>
        <v/>
      </c>
      <c r="AG21" s="85">
        <f>IF(animals!AO39&gt;0,animals!AO39,"")</f>
        <v>17.886178861788618</v>
      </c>
      <c r="AH21" s="85">
        <f>IF(animals!AO40&gt;0,animals!AO40,"")</f>
        <v>48.780487804878049</v>
      </c>
      <c r="AI21" s="85" t="str">
        <f>IF(animals!AO41&gt;0,animals!AO41,"")</f>
        <v/>
      </c>
    </row>
    <row r="22" spans="1:35" x14ac:dyDescent="0.25">
      <c r="A22" s="47" t="str">
        <f>'animals_stats (μm)'!A$2</f>
        <v>Hypsibius dujardini</v>
      </c>
      <c r="B22" s="78" t="str">
        <f>'animals_stats (μm)'!B$2</f>
        <v>FR.055</v>
      </c>
      <c r="C22" s="84">
        <f>animals!AP1</f>
        <v>21</v>
      </c>
      <c r="D22" s="86">
        <f>IF(animals!AQ3&gt;0,animals!AQ3,"")</f>
        <v>1297.872340425532</v>
      </c>
      <c r="E22" s="85">
        <f>IF(animals!AQ6&gt;0,animals!AQ6,"")</f>
        <v>60.425531914893618</v>
      </c>
      <c r="F22" s="85">
        <f>IF(animals!AQ7&gt;0,animals!AQ7,"")</f>
        <v>9.3617021276595747</v>
      </c>
      <c r="G22" s="85">
        <f>IF(animals!AQ8&gt;0,animals!AQ8,"")</f>
        <v>4.2553191489361701</v>
      </c>
      <c r="H22" s="88">
        <f>IF(animals!AQ10&gt;0,animals!AQ10,"")</f>
        <v>19.148936170212767</v>
      </c>
      <c r="I22" s="85">
        <f>IF(animals!AQ11&gt;0,animals!AQ11,"")</f>
        <v>13.191489361702127</v>
      </c>
      <c r="J22" s="85">
        <f>IF(animals!AQ12&gt;0,animals!AQ12,"")</f>
        <v>5.1063829787234036</v>
      </c>
      <c r="K22" s="85">
        <f>IF(animals!AQ13&gt;0,animals!AQ13,"")</f>
        <v>37.446808510638299</v>
      </c>
      <c r="L22" s="85">
        <f>IF(animals!AQ15&gt;0,animals!AQ15,"")</f>
        <v>20</v>
      </c>
      <c r="M22" s="85">
        <f>IF(animals!AQ16&gt;0,animals!AQ16,"")</f>
        <v>36.595744680851062</v>
      </c>
      <c r="N22" s="85">
        <f>IF(animals!AQ17&gt;0,animals!AQ17,"")</f>
        <v>32.340425531914889</v>
      </c>
      <c r="O22" s="85" t="str">
        <f>IF(animals!AQ18&gt;0,animals!AQ18,"")</f>
        <v/>
      </c>
      <c r="P22" s="85" t="str">
        <f>IF(animals!AQ19&gt;0,animals!AQ19,"")</f>
        <v/>
      </c>
      <c r="Q22" s="85" t="str">
        <f>IF(animals!AQ20&gt;0,animals!AQ20,"")</f>
        <v/>
      </c>
      <c r="R22" s="85">
        <f>IF(animals!AQ22&gt;0,animals!AQ22,"")</f>
        <v>22.553191489361701</v>
      </c>
      <c r="S22" s="85">
        <f>IF(animals!AQ23&gt;0,animals!AQ23,"")</f>
        <v>40.425531914893611</v>
      </c>
      <c r="T22" s="85">
        <f>IF(animals!AQ24&gt;0,animals!AQ24,"")</f>
        <v>31.48936170212766</v>
      </c>
      <c r="U22" s="85">
        <f>IF(animals!AQ25&gt;0,animals!AQ25,"")</f>
        <v>17.446808510638295</v>
      </c>
      <c r="V22" s="85" t="str">
        <f>IF(animals!AQ26&gt;0,animals!AQ26,"")</f>
        <v/>
      </c>
      <c r="W22" s="85">
        <f>IF(animals!AQ27&gt;0,animals!AQ27,"")</f>
        <v>24.255319148936174</v>
      </c>
      <c r="X22" s="85">
        <f>IF(animals!AQ29&gt;0,animals!AQ29,"")</f>
        <v>21.276595744680851</v>
      </c>
      <c r="Y22" s="85">
        <f>IF(animals!AQ30&gt;0,animals!AQ30,"")</f>
        <v>43.829787234042556</v>
      </c>
      <c r="Z22" s="85">
        <f>IF(animals!AQ31&gt;0,animals!AQ31,"")</f>
        <v>32.340425531914889</v>
      </c>
      <c r="AA22" s="85">
        <f>IF(animals!AQ32&gt;0,animals!AQ32,"")</f>
        <v>17.446808510638295</v>
      </c>
      <c r="AB22" s="85">
        <f>IF(animals!AQ33&gt;0,animals!AQ33,"")</f>
        <v>32.340425531914889</v>
      </c>
      <c r="AC22" s="85" t="str">
        <f>IF(animals!AQ34&gt;0,animals!AQ34,"")</f>
        <v/>
      </c>
      <c r="AD22" s="85">
        <f>IF(animals!AQ36&gt;0,animals!AQ36,"")</f>
        <v>17.872340425531917</v>
      </c>
      <c r="AE22" s="85">
        <f>IF(animals!AQ37&gt;0,animals!AQ37,"")</f>
        <v>34.468085106382979</v>
      </c>
      <c r="AF22" s="85" t="str">
        <f>IF(animals!AQ38&gt;0,animals!AQ38,"")</f>
        <v/>
      </c>
      <c r="AG22" s="85">
        <f>IF(animals!AQ39&gt;0,animals!AQ39,"")</f>
        <v>20.425531914893615</v>
      </c>
      <c r="AH22" s="85">
        <f>IF(animals!AQ40&gt;0,animals!AQ40,"")</f>
        <v>49.787234042553195</v>
      </c>
      <c r="AI22" s="85">
        <f>IF(animals!AQ41&gt;0,animals!AQ41,"")</f>
        <v>34.042553191489361</v>
      </c>
    </row>
    <row r="23" spans="1:35" x14ac:dyDescent="0.25">
      <c r="A23" s="47" t="str">
        <f>'animals_stats (μm)'!A$2</f>
        <v>Hypsibius dujardini</v>
      </c>
      <c r="B23" s="78" t="str">
        <f>'animals_stats (μm)'!B$2</f>
        <v>FR.055</v>
      </c>
      <c r="C23" s="84">
        <f>animals!AR1</f>
        <v>22</v>
      </c>
      <c r="D23" s="86">
        <f>IF(animals!AS3&gt;0,animals!AS3,"")</f>
        <v>983.51648351648362</v>
      </c>
      <c r="E23" s="85">
        <f>IF(animals!AS6&gt;0,animals!AS6,"")</f>
        <v>60.989010989010993</v>
      </c>
      <c r="F23" s="85">
        <f>IF(animals!AS7&gt;0,animals!AS7,"")</f>
        <v>7.1428571428571441</v>
      </c>
      <c r="G23" s="85">
        <f>IF(animals!AS8&gt;0,animals!AS8,"")</f>
        <v>2.197802197802198</v>
      </c>
      <c r="H23" s="88">
        <f>IF(animals!AS10&gt;0,animals!AS10,"")</f>
        <v>13.736263736263737</v>
      </c>
      <c r="I23" s="85">
        <f>IF(animals!AS11&gt;0,animals!AS11,"")</f>
        <v>9.3406593406593412</v>
      </c>
      <c r="J23" s="85">
        <f>IF(animals!AS12&gt;0,animals!AS12,"")</f>
        <v>4.9450549450549453</v>
      </c>
      <c r="K23" s="85">
        <f>IF(animals!AS13&gt;0,animals!AS13,"")</f>
        <v>26.373626373626376</v>
      </c>
      <c r="L23" s="85">
        <f>IF(animals!AS15&gt;0,animals!AS15,"")</f>
        <v>15.934065934065933</v>
      </c>
      <c r="M23" s="85" t="str">
        <f>IF(animals!AS16&gt;0,animals!AS16,"")</f>
        <v/>
      </c>
      <c r="N23" s="85" t="str">
        <f>IF(animals!AS17&gt;0,animals!AS17,"")</f>
        <v/>
      </c>
      <c r="O23" s="85">
        <f>IF(animals!AS18&gt;0,animals!AS18,"")</f>
        <v>14.835164835164838</v>
      </c>
      <c r="P23" s="85">
        <f>IF(animals!AS19&gt;0,animals!AS19,"")</f>
        <v>28.571428571428577</v>
      </c>
      <c r="Q23" s="85">
        <f>IF(animals!AS20&gt;0,animals!AS20,"")</f>
        <v>16.483516483516482</v>
      </c>
      <c r="R23" s="85">
        <f>IF(animals!AS22&gt;0,animals!AS22,"")</f>
        <v>13.736263736263737</v>
      </c>
      <c r="S23" s="85">
        <f>IF(animals!AS23&gt;0,animals!AS23,"")</f>
        <v>32.967032967032964</v>
      </c>
      <c r="T23" s="85">
        <f>IF(animals!AS24&gt;0,animals!AS24,"")</f>
        <v>21.978021978021978</v>
      </c>
      <c r="U23" s="85">
        <f>IF(animals!AS25&gt;0,animals!AS25,"")</f>
        <v>13.186813186813188</v>
      </c>
      <c r="V23" s="85" t="str">
        <f>IF(animals!AS26&gt;0,animals!AS26,"")</f>
        <v/>
      </c>
      <c r="W23" s="85">
        <f>IF(animals!AS27&gt;0,animals!AS27,"")</f>
        <v>17.582417582417584</v>
      </c>
      <c r="X23" s="85">
        <f>IF(animals!AS29&gt;0,animals!AS29,"")</f>
        <v>16.483516483516482</v>
      </c>
      <c r="Y23" s="85">
        <f>IF(animals!AS30&gt;0,animals!AS30,"")</f>
        <v>32.417582417582416</v>
      </c>
      <c r="Z23" s="85" t="str">
        <f>IF(animals!AS31&gt;0,animals!AS31,"")</f>
        <v/>
      </c>
      <c r="AA23" s="85" t="str">
        <f>IF(animals!AS32&gt;0,animals!AS32,"")</f>
        <v/>
      </c>
      <c r="AB23" s="85" t="str">
        <f>IF(animals!AS33&gt;0,animals!AS33,"")</f>
        <v/>
      </c>
      <c r="AC23" s="85" t="str">
        <f>IF(animals!AS34&gt;0,animals!AS34,"")</f>
        <v/>
      </c>
      <c r="AD23" s="85">
        <f>IF(animals!AS36&gt;0,animals!AS36,"")</f>
        <v>14.285714285714288</v>
      </c>
      <c r="AE23" s="85">
        <f>IF(animals!AS37&gt;0,animals!AS37,"")</f>
        <v>28.571428571428577</v>
      </c>
      <c r="AF23" s="85">
        <f>IF(animals!AS38&gt;0,animals!AS38,"")</f>
        <v>20.329670329670332</v>
      </c>
      <c r="AG23" s="85">
        <f>IF(animals!AS39&gt;0,animals!AS39,"")</f>
        <v>18.131868131868131</v>
      </c>
      <c r="AH23" s="85" t="str">
        <f>IF(animals!AS40&gt;0,animals!AS40,"")</f>
        <v/>
      </c>
      <c r="AI23" s="85">
        <f>IF(animals!AS41&gt;0,animals!AS41,"")</f>
        <v>26.373626373626376</v>
      </c>
    </row>
    <row r="24" spans="1:35" x14ac:dyDescent="0.25">
      <c r="A24" s="47" t="str">
        <f>'animals_stats (μm)'!A$2</f>
        <v>Hypsibius dujardini</v>
      </c>
      <c r="B24" s="78" t="str">
        <f>'animals_stats (μm)'!B$2</f>
        <v>FR.055</v>
      </c>
      <c r="C24" s="84">
        <f>animals!AT1</f>
        <v>23</v>
      </c>
      <c r="D24" s="86">
        <f>IF(animals!AU3&gt;0,animals!AU3,"")</f>
        <v>1146.8253968253969</v>
      </c>
      <c r="E24" s="85">
        <f>IF(animals!AU6&gt;0,animals!AU6,"")</f>
        <v>63.888888888888893</v>
      </c>
      <c r="F24" s="85">
        <f>IF(animals!AU7&gt;0,animals!AU7,"")</f>
        <v>8.7301587301587311</v>
      </c>
      <c r="G24" s="85">
        <f>IF(animals!AU8&gt;0,animals!AU8,"")</f>
        <v>3.1746031746031753</v>
      </c>
      <c r="H24" s="88">
        <f>IF(animals!AU10&gt;0,animals!AU10,"")</f>
        <v>17.460317460317462</v>
      </c>
      <c r="I24" s="85">
        <f>IF(animals!AU11&gt;0,animals!AU11,"")</f>
        <v>13.492063492063492</v>
      </c>
      <c r="J24" s="85">
        <f>IF(animals!AU12&gt;0,animals!AU12,"")</f>
        <v>3.9682539682539679</v>
      </c>
      <c r="K24" s="85">
        <f>IF(animals!AU13&gt;0,animals!AU13,"")</f>
        <v>34.920634920634924</v>
      </c>
      <c r="L24" s="85" t="str">
        <f>IF(animals!AU15&gt;0,animals!AU15,"")</f>
        <v/>
      </c>
      <c r="M24" s="85" t="str">
        <f>IF(animals!AU16&gt;0,animals!AU16,"")</f>
        <v/>
      </c>
      <c r="N24" s="85" t="str">
        <f>IF(animals!AU17&gt;0,animals!AU17,"")</f>
        <v/>
      </c>
      <c r="O24" s="85">
        <f>IF(animals!AU18&gt;0,animals!AU18,"")</f>
        <v>13.095238095238097</v>
      </c>
      <c r="P24" s="85" t="str">
        <f>IF(animals!AU19&gt;0,animals!AU19,"")</f>
        <v/>
      </c>
      <c r="Q24" s="85" t="str">
        <f>IF(animals!AU20&gt;0,animals!AU20,"")</f>
        <v/>
      </c>
      <c r="R24" s="85">
        <f>IF(animals!AU22&gt;0,animals!AU22,"")</f>
        <v>15.873015873015872</v>
      </c>
      <c r="S24" s="85" t="str">
        <f>IF(animals!AU23&gt;0,animals!AU23,"")</f>
        <v/>
      </c>
      <c r="T24" s="85" t="str">
        <f>IF(animals!AU24&gt;0,animals!AU24,"")</f>
        <v/>
      </c>
      <c r="U24" s="85">
        <f>IF(animals!AU25&gt;0,animals!AU25,"")</f>
        <v>17.063492063492063</v>
      </c>
      <c r="V24" s="85">
        <f>IF(animals!AU26&gt;0,animals!AU26,"")</f>
        <v>30.952380952380953</v>
      </c>
      <c r="W24" s="85">
        <f>IF(animals!AU27&gt;0,animals!AU27,"")</f>
        <v>18.253968253968253</v>
      </c>
      <c r="X24" s="85">
        <f>IF(animals!AU29&gt;0,animals!AU29,"")</f>
        <v>17.857142857142858</v>
      </c>
      <c r="Y24" s="85">
        <f>IF(animals!AU30&gt;0,animals!AU30,"")</f>
        <v>45.634920634920633</v>
      </c>
      <c r="Z24" s="85">
        <f>IF(animals!AU31&gt;0,animals!AU31,"")</f>
        <v>32.936507936507944</v>
      </c>
      <c r="AA24" s="85" t="str">
        <f>IF(animals!AU32&gt;0,animals!AU32,"")</f>
        <v/>
      </c>
      <c r="AB24" s="85" t="str">
        <f>IF(animals!AU33&gt;0,animals!AU33,"")</f>
        <v/>
      </c>
      <c r="AC24" s="85" t="str">
        <f>IF(animals!AU34&gt;0,animals!AU34,"")</f>
        <v/>
      </c>
      <c r="AD24" s="85">
        <f>IF(animals!AU36&gt;0,animals!AU36,"")</f>
        <v>14.285714285714288</v>
      </c>
      <c r="AE24" s="85">
        <f>IF(animals!AU37&gt;0,animals!AU37,"")</f>
        <v>32.539682539682538</v>
      </c>
      <c r="AF24" s="85" t="str">
        <f>IF(animals!AU38&gt;0,animals!AU38,"")</f>
        <v/>
      </c>
      <c r="AG24" s="85">
        <f>IF(animals!AU39&gt;0,animals!AU39,"")</f>
        <v>22.61904761904762</v>
      </c>
      <c r="AH24" s="85">
        <f>IF(animals!AU40&gt;0,animals!AU40,"")</f>
        <v>50</v>
      </c>
      <c r="AI24" s="85">
        <f>IF(animals!AU41&gt;0,animals!AU41,"")</f>
        <v>30.158730158730158</v>
      </c>
    </row>
    <row r="25" spans="1:35" x14ac:dyDescent="0.25">
      <c r="A25" s="47" t="str">
        <f>'animals_stats (μm)'!A$2</f>
        <v>Hypsibius dujardini</v>
      </c>
      <c r="B25" s="78" t="str">
        <f>'animals_stats (μm)'!B$2</f>
        <v>FR.055</v>
      </c>
      <c r="C25" s="84">
        <f>animals!AV1</f>
        <v>24</v>
      </c>
      <c r="D25" s="86">
        <f>IF(animals!AW3&gt;0,animals!AW3,"")</f>
        <v>1253.968253968254</v>
      </c>
      <c r="E25" s="85">
        <f>IF(animals!AW6&gt;0,animals!AW6,"")</f>
        <v>61.904761904761905</v>
      </c>
      <c r="F25" s="85">
        <f>IF(animals!AW7&gt;0,animals!AW7,"")</f>
        <v>9.1269841269841265</v>
      </c>
      <c r="G25" s="85">
        <f>IF(animals!AW8&gt;0,animals!AW8,"")</f>
        <v>3.5714285714285721</v>
      </c>
      <c r="H25" s="88">
        <f>IF(animals!AW10&gt;0,animals!AW10,"")</f>
        <v>16.269841269841269</v>
      </c>
      <c r="I25" s="85">
        <f>IF(animals!AW11&gt;0,animals!AW11,"")</f>
        <v>12.698412698412701</v>
      </c>
      <c r="J25" s="85">
        <f>IF(animals!AW12&gt;0,animals!AW12,"")</f>
        <v>6.3492063492063506</v>
      </c>
      <c r="K25" s="85">
        <f>IF(animals!AW13&gt;0,animals!AW13,"")</f>
        <v>32.936507936507944</v>
      </c>
      <c r="L25" s="85">
        <f>IF(animals!AW15&gt;0,animals!AW15,"")</f>
        <v>18.253968253968253</v>
      </c>
      <c r="M25" s="85">
        <f>IF(animals!AW16&gt;0,animals!AW16,"")</f>
        <v>44.841269841269842</v>
      </c>
      <c r="N25" s="85">
        <f>IF(animals!AW17&gt;0,animals!AW17,"")</f>
        <v>26.587301587301589</v>
      </c>
      <c r="O25" s="85">
        <f>IF(animals!AW18&gt;0,animals!AW18,"")</f>
        <v>16.666666666666668</v>
      </c>
      <c r="P25" s="85">
        <f>IF(animals!AW19&gt;0,animals!AW19,"")</f>
        <v>30.158730158730158</v>
      </c>
      <c r="Q25" s="85">
        <f>IF(animals!AW20&gt;0,animals!AW20,"")</f>
        <v>19.047619047619047</v>
      </c>
      <c r="R25" s="85">
        <f>IF(animals!AW22&gt;0,animals!AW22,"")</f>
        <v>17.063492063492063</v>
      </c>
      <c r="S25" s="85">
        <f>IF(animals!AW23&gt;0,animals!AW23,"")</f>
        <v>42.063492063492063</v>
      </c>
      <c r="T25" s="85">
        <f>IF(animals!AW24&gt;0,animals!AW24,"")</f>
        <v>28.968253968253972</v>
      </c>
      <c r="U25" s="85">
        <f>IF(animals!AW25&gt;0,animals!AW25,"")</f>
        <v>16.269841269841269</v>
      </c>
      <c r="V25" s="85">
        <f>IF(animals!AW26&gt;0,animals!AW26,"")</f>
        <v>36.111111111111107</v>
      </c>
      <c r="W25" s="85">
        <f>IF(animals!AW27&gt;0,animals!AW27,"")</f>
        <v>24.206349206349206</v>
      </c>
      <c r="X25" s="85">
        <f>IF(animals!AW29&gt;0,animals!AW29,"")</f>
        <v>18.253968253968253</v>
      </c>
      <c r="Y25" s="85">
        <f>IF(animals!AW30&gt;0,animals!AW30,"")</f>
        <v>40.079365079365083</v>
      </c>
      <c r="Z25" s="85">
        <f>IF(animals!AW31&gt;0,animals!AW31,"")</f>
        <v>29.761904761904763</v>
      </c>
      <c r="AA25" s="85">
        <f>IF(animals!AW32&gt;0,animals!AW32,"")</f>
        <v>15.079365079365079</v>
      </c>
      <c r="AB25" s="85">
        <f>IF(animals!AW33&gt;0,animals!AW33,"")</f>
        <v>33.730158730158735</v>
      </c>
      <c r="AC25" s="85" t="str">
        <f>IF(animals!AW34&gt;0,animals!AW34,"")</f>
        <v/>
      </c>
      <c r="AD25" s="85">
        <f>IF(animals!AW36&gt;0,animals!AW36,"")</f>
        <v>16.666666666666668</v>
      </c>
      <c r="AE25" s="85">
        <f>IF(animals!AW37&gt;0,animals!AW37,"")</f>
        <v>34.523809523809526</v>
      </c>
      <c r="AF25" s="85" t="str">
        <f>IF(animals!AW38&gt;0,animals!AW38,"")</f>
        <v/>
      </c>
      <c r="AG25" s="85">
        <f>IF(animals!AW39&gt;0,animals!AW39,"")</f>
        <v>18.650793650793652</v>
      </c>
      <c r="AH25" s="85">
        <f>IF(animals!AW40&gt;0,animals!AW40,"")</f>
        <v>55.555555555555557</v>
      </c>
      <c r="AI25" s="85">
        <f>IF(animals!AW41&gt;0,animals!AW41,"")</f>
        <v>33.730158730158735</v>
      </c>
    </row>
    <row r="26" spans="1:35" x14ac:dyDescent="0.25">
      <c r="A26" s="47" t="str">
        <f>'animals_stats (μm)'!A$2</f>
        <v>Hypsibius dujardini</v>
      </c>
      <c r="B26" s="78" t="str">
        <f>'animals_stats (μm)'!B$2</f>
        <v>FR.055</v>
      </c>
      <c r="C26" s="84">
        <f>animals!AX1</f>
        <v>25</v>
      </c>
      <c r="D26" s="86">
        <f>IF(animals!AY3&gt;0,animals!AY3,"")</f>
        <v>1372.4696356275304</v>
      </c>
      <c r="E26" s="85">
        <f>IF(animals!AY6&gt;0,animals!AY6,"")</f>
        <v>61.133603238866399</v>
      </c>
      <c r="F26" s="85">
        <f>IF(animals!AY7&gt;0,animals!AY7,"")</f>
        <v>9.7165991902834001</v>
      </c>
      <c r="G26" s="85">
        <f>IF(animals!AY8&gt;0,animals!AY8,"")</f>
        <v>4.4534412955465594</v>
      </c>
      <c r="H26" s="88">
        <f>IF(animals!AY10&gt;0,animals!AY10,"")</f>
        <v>19.028340080971663</v>
      </c>
      <c r="I26" s="85">
        <f>IF(animals!AY11&gt;0,animals!AY11,"")</f>
        <v>13.765182186234817</v>
      </c>
      <c r="J26" s="85">
        <f>IF(animals!AY12&gt;0,animals!AY12,"")</f>
        <v>6.0728744939271255</v>
      </c>
      <c r="K26" s="85">
        <f>IF(animals!AY13&gt;0,animals!AY13,"")</f>
        <v>36.43724696356275</v>
      </c>
      <c r="L26" s="85">
        <f>IF(animals!AY15&gt;0,animals!AY15,"")</f>
        <v>17.408906882591094</v>
      </c>
      <c r="M26" s="85">
        <f>IF(animals!AY16&gt;0,animals!AY16,"")</f>
        <v>47.368421052631575</v>
      </c>
      <c r="N26" s="85">
        <f>IF(animals!AY17&gt;0,animals!AY17,"")</f>
        <v>31.983805668016196</v>
      </c>
      <c r="O26" s="85">
        <f>IF(animals!AY18&gt;0,animals!AY18,"")</f>
        <v>18.218623481781375</v>
      </c>
      <c r="P26" s="85" t="str">
        <f>IF(animals!AY19&gt;0,animals!AY19,"")</f>
        <v/>
      </c>
      <c r="Q26" s="85">
        <f>IF(animals!AY20&gt;0,animals!AY20,"")</f>
        <v>21.05263157894737</v>
      </c>
      <c r="R26" s="85">
        <f>IF(animals!AY22&gt;0,animals!AY22,"")</f>
        <v>20.647773279352226</v>
      </c>
      <c r="S26" s="85">
        <f>IF(animals!AY23&gt;0,animals!AY23,"")</f>
        <v>44.939271255060731</v>
      </c>
      <c r="T26" s="85">
        <f>IF(animals!AY24&gt;0,animals!AY24,"")</f>
        <v>29.149797570850204</v>
      </c>
      <c r="U26" s="85">
        <f>IF(animals!AY25&gt;0,animals!AY25,"")</f>
        <v>17.813765182186238</v>
      </c>
      <c r="V26" s="85" t="str">
        <f>IF(animals!AY26&gt;0,animals!AY26,"")</f>
        <v/>
      </c>
      <c r="W26" s="85">
        <f>IF(animals!AY27&gt;0,animals!AY27,"")</f>
        <v>21.457489878542511</v>
      </c>
      <c r="X26" s="85">
        <f>IF(animals!AY29&gt;0,animals!AY29,"")</f>
        <v>20.647773279352226</v>
      </c>
      <c r="Y26" s="85">
        <f>IF(animals!AY30&gt;0,animals!AY30,"")</f>
        <v>40.08097165991903</v>
      </c>
      <c r="Z26" s="85">
        <f>IF(animals!AY31&gt;0,animals!AY31,"")</f>
        <v>29.149797570850204</v>
      </c>
      <c r="AA26" s="85">
        <f>IF(animals!AY32&gt;0,animals!AY32,"")</f>
        <v>18.623481781376515</v>
      </c>
      <c r="AB26" s="85" t="str">
        <f>IF(animals!AY33&gt;0,animals!AY33,"")</f>
        <v/>
      </c>
      <c r="AC26" s="85">
        <f>IF(animals!AY34&gt;0,animals!AY34,"")</f>
        <v>22.672064777327936</v>
      </c>
      <c r="AD26" s="85">
        <f>IF(animals!AY36&gt;0,animals!AY36,"")</f>
        <v>20.242914979757085</v>
      </c>
      <c r="AE26" s="85">
        <f>IF(animals!AY37&gt;0,animals!AY37,"")</f>
        <v>34.008097165991906</v>
      </c>
      <c r="AF26" s="85" t="str">
        <f>IF(animals!AY38&gt;0,animals!AY38,"")</f>
        <v/>
      </c>
      <c r="AG26" s="85">
        <f>IF(animals!AY39&gt;0,animals!AY39,"")</f>
        <v>19.4331983805668</v>
      </c>
      <c r="AH26" s="85" t="str">
        <f>IF(animals!AY40&gt;0,animals!AY40,"")</f>
        <v/>
      </c>
      <c r="AI26" s="85" t="str">
        <f>IF(animals!AY41&gt;0,animals!AY41,"")</f>
        <v/>
      </c>
    </row>
    <row r="27" spans="1:35" x14ac:dyDescent="0.25">
      <c r="A27" s="47" t="str">
        <f>'animals_stats (μm)'!A$2</f>
        <v>Hypsibius dujardini</v>
      </c>
      <c r="B27" s="78" t="str">
        <f>'animals_stats (μm)'!B$2</f>
        <v>FR.055</v>
      </c>
      <c r="C27" s="84">
        <f>animals!AZ1</f>
        <v>26</v>
      </c>
      <c r="D27" s="86">
        <f>IF(animals!BA3&gt;0,animals!BA3,"")</f>
        <v>1324</v>
      </c>
      <c r="E27" s="85">
        <f>IF(animals!BA6&gt;0,animals!BA6,"")</f>
        <v>61.6</v>
      </c>
      <c r="F27" s="85">
        <f>IF(animals!BA7&gt;0,animals!BA7,"")</f>
        <v>8</v>
      </c>
      <c r="G27" s="85">
        <f>IF(animals!BA8&gt;0,animals!BA8,"")</f>
        <v>3.6000000000000005</v>
      </c>
      <c r="H27" s="88">
        <f>IF(animals!BA10&gt;0,animals!BA10,"")</f>
        <v>19.2</v>
      </c>
      <c r="I27" s="85">
        <f>IF(animals!BA11&gt;0,animals!BA11,"")</f>
        <v>15.2</v>
      </c>
      <c r="J27" s="85">
        <f>IF(animals!BA12&gt;0,animals!BA12,"")</f>
        <v>6</v>
      </c>
      <c r="K27" s="85">
        <f>IF(animals!BA13&gt;0,animals!BA13,"")</f>
        <v>36.799999999999997</v>
      </c>
      <c r="L27" s="85">
        <f>IF(animals!BA15&gt;0,animals!BA15,"")</f>
        <v>18</v>
      </c>
      <c r="M27" s="85">
        <f>IF(animals!BA16&gt;0,animals!BA16,"")</f>
        <v>36</v>
      </c>
      <c r="N27" s="85">
        <f>IF(animals!BA17&gt;0,animals!BA17,"")</f>
        <v>26.400000000000002</v>
      </c>
      <c r="O27" s="85">
        <f>IF(animals!BA18&gt;0,animals!BA18,"")</f>
        <v>14.800000000000002</v>
      </c>
      <c r="P27" s="85">
        <f>IF(animals!BA19&gt;0,animals!BA19,"")</f>
        <v>30.8</v>
      </c>
      <c r="Q27" s="85">
        <f>IF(animals!BA20&gt;0,animals!BA20,"")</f>
        <v>20</v>
      </c>
      <c r="R27" s="85">
        <f>IF(animals!BA22&gt;0,animals!BA22,"")</f>
        <v>19.600000000000001</v>
      </c>
      <c r="S27" s="85">
        <f>IF(animals!BA23&gt;0,animals!BA23,"")</f>
        <v>46</v>
      </c>
      <c r="T27" s="85">
        <f>IF(animals!BA24&gt;0,animals!BA24,"")</f>
        <v>32</v>
      </c>
      <c r="U27" s="85">
        <f>IF(animals!BA25&gt;0,animals!BA25,"")</f>
        <v>16.8</v>
      </c>
      <c r="V27" s="85">
        <f>IF(animals!BA26&gt;0,animals!BA26,"")</f>
        <v>34.799999999999997</v>
      </c>
      <c r="W27" s="85">
        <f>IF(animals!BA27&gt;0,animals!BA27,"")</f>
        <v>24</v>
      </c>
      <c r="X27" s="85">
        <f>IF(animals!BA29&gt;0,animals!BA29,"")</f>
        <v>19.600000000000001</v>
      </c>
      <c r="Y27" s="85">
        <f>IF(animals!BA30&gt;0,animals!BA30,"")</f>
        <v>36.4</v>
      </c>
      <c r="Z27" s="85">
        <f>IF(animals!BA31&gt;0,animals!BA31,"")</f>
        <v>29.2</v>
      </c>
      <c r="AA27" s="85">
        <f>IF(animals!BA32&gt;0,animals!BA32,"")</f>
        <v>17.600000000000001</v>
      </c>
      <c r="AB27" s="85">
        <f>IF(animals!BA33&gt;0,animals!BA33,"")</f>
        <v>35.200000000000003</v>
      </c>
      <c r="AC27" s="85">
        <f>IF(animals!BA34&gt;0,animals!BA34,"")</f>
        <v>25.6</v>
      </c>
      <c r="AD27" s="85">
        <f>IF(animals!BA36&gt;0,animals!BA36,"")</f>
        <v>17.600000000000001</v>
      </c>
      <c r="AE27" s="85">
        <f>IF(animals!BA37&gt;0,animals!BA37,"")</f>
        <v>35.200000000000003</v>
      </c>
      <c r="AF27" s="85">
        <f>IF(animals!BA38&gt;0,animals!BA38,"")</f>
        <v>22.8</v>
      </c>
      <c r="AG27" s="85">
        <f>IF(animals!BA39&gt;0,animals!BA39,"")</f>
        <v>20</v>
      </c>
      <c r="AH27" s="85">
        <f>IF(animals!BA40&gt;0,animals!BA40,"")</f>
        <v>48.4</v>
      </c>
      <c r="AI27" s="85">
        <f>IF(animals!BA41&gt;0,animals!BA41,"")</f>
        <v>28.000000000000004</v>
      </c>
    </row>
    <row r="28" spans="1:35" x14ac:dyDescent="0.25">
      <c r="A28" s="47" t="str">
        <f>'animals_stats (μm)'!A$2</f>
        <v>Hypsibius dujardini</v>
      </c>
      <c r="B28" s="78" t="str">
        <f>'animals_stats (μm)'!B$2</f>
        <v>FR.055</v>
      </c>
      <c r="C28" s="84">
        <f>animals!BB1</f>
        <v>27</v>
      </c>
      <c r="D28" s="86">
        <f>IF(animals!BC3&gt;0,animals!BC3,"")</f>
        <v>1302.0408163265306</v>
      </c>
      <c r="E28" s="85">
        <f>IF(animals!BC6&gt;0,animals!BC6,"")</f>
        <v>61.632653061224488</v>
      </c>
      <c r="F28" s="85">
        <f>IF(animals!BC7&gt;0,animals!BC7,"")</f>
        <v>9.3877551020408152</v>
      </c>
      <c r="G28" s="85">
        <f>IF(animals!BC8&gt;0,animals!BC8,"")</f>
        <v>3.6734693877551026</v>
      </c>
      <c r="H28" s="88">
        <f>IF(animals!BC10&gt;0,animals!BC10,"")</f>
        <v>15.918367346938775</v>
      </c>
      <c r="I28" s="85">
        <f>IF(animals!BC11&gt;0,animals!BC11,"")</f>
        <v>11.836734693877551</v>
      </c>
      <c r="J28" s="85">
        <f>IF(animals!BC12&gt;0,animals!BC12,"")</f>
        <v>5.7142857142857144</v>
      </c>
      <c r="K28" s="85">
        <f>IF(animals!BC13&gt;0,animals!BC13,"")</f>
        <v>33.469387755102034</v>
      </c>
      <c r="L28" s="85" t="str">
        <f>IF(animals!BC15&gt;0,animals!BC15,"")</f>
        <v/>
      </c>
      <c r="M28" s="85" t="str">
        <f>IF(animals!BC16&gt;0,animals!BC16,"")</f>
        <v/>
      </c>
      <c r="N28" s="85" t="str">
        <f>IF(animals!BC17&gt;0,animals!BC17,"")</f>
        <v/>
      </c>
      <c r="O28" s="85">
        <f>IF(animals!BC18&gt;0,animals!BC18,"")</f>
        <v>16.326530612244898</v>
      </c>
      <c r="P28" s="85" t="str">
        <f>IF(animals!BC19&gt;0,animals!BC19,"")</f>
        <v/>
      </c>
      <c r="Q28" s="85">
        <f>IF(animals!BC20&gt;0,animals!BC20,"")</f>
        <v>22.857142857142858</v>
      </c>
      <c r="R28" s="85">
        <f>IF(animals!BC22&gt;0,animals!BC22,"")</f>
        <v>21.22448979591837</v>
      </c>
      <c r="S28" s="85">
        <f>IF(animals!BC23&gt;0,animals!BC23,"")</f>
        <v>34.285714285714285</v>
      </c>
      <c r="T28" s="85">
        <f>IF(animals!BC24&gt;0,animals!BC24,"")</f>
        <v>27.346938775510203</v>
      </c>
      <c r="U28" s="85">
        <f>IF(animals!BC25&gt;0,animals!BC25,"")</f>
        <v>16.326530612244898</v>
      </c>
      <c r="V28" s="85" t="str">
        <f>IF(animals!BC26&gt;0,animals!BC26,"")</f>
        <v/>
      </c>
      <c r="W28" s="85" t="str">
        <f>IF(animals!BC27&gt;0,animals!BC27,"")</f>
        <v/>
      </c>
      <c r="X28" s="85">
        <f>IF(animals!BC29&gt;0,animals!BC29,"")</f>
        <v>22.040816326530614</v>
      </c>
      <c r="Y28" s="85">
        <f>IF(animals!BC30&gt;0,animals!BC30,"")</f>
        <v>39.591836734693878</v>
      </c>
      <c r="Z28" s="85">
        <f>IF(animals!BC31&gt;0,animals!BC31,"")</f>
        <v>29.387755102040821</v>
      </c>
      <c r="AA28" s="85">
        <f>IF(animals!BC32&gt;0,animals!BC32,"")</f>
        <v>18.367346938775512</v>
      </c>
      <c r="AB28" s="85" t="str">
        <f>IF(animals!BC33&gt;0,animals!BC33,"")</f>
        <v/>
      </c>
      <c r="AC28" s="85">
        <f>IF(animals!BC34&gt;0,animals!BC34,"")</f>
        <v>24.897959183673468</v>
      </c>
      <c r="AD28" s="85">
        <f>IF(animals!BC36&gt;0,animals!BC36,"")</f>
        <v>17.142857142857142</v>
      </c>
      <c r="AE28" s="85">
        <f>IF(animals!BC37&gt;0,animals!BC37,"")</f>
        <v>32.244897959183675</v>
      </c>
      <c r="AF28" s="85" t="str">
        <f>IF(animals!BC38&gt;0,animals!BC38,"")</f>
        <v/>
      </c>
      <c r="AG28" s="85">
        <f>IF(animals!BC39&gt;0,animals!BC39,"")</f>
        <v>19.591836734693878</v>
      </c>
      <c r="AH28" s="85">
        <f>IF(animals!BC40&gt;0,animals!BC40,"")</f>
        <v>51.428571428571423</v>
      </c>
      <c r="AI28" s="85">
        <f>IF(animals!BC41&gt;0,animals!BC41,"")</f>
        <v>31.428571428571427</v>
      </c>
    </row>
    <row r="29" spans="1:35" x14ac:dyDescent="0.25">
      <c r="A29" s="47" t="str">
        <f>'animals_stats (μm)'!A$2</f>
        <v>Hypsibius dujardini</v>
      </c>
      <c r="B29" s="78" t="str">
        <f>'animals_stats (μm)'!B$2</f>
        <v>FR.055</v>
      </c>
      <c r="C29" s="84">
        <f>animals!BD1</f>
        <v>28</v>
      </c>
      <c r="D29" s="86">
        <f>IF(animals!BE3&gt;0,animals!BE3,"")</f>
        <v>1090.1960784313726</v>
      </c>
      <c r="E29" s="85">
        <f>IF(animals!BE6&gt;0,animals!BE6,"")</f>
        <v>65.490196078431367</v>
      </c>
      <c r="F29" s="85">
        <f>IF(animals!BE7&gt;0,animals!BE7,"")</f>
        <v>8.6274509803921582</v>
      </c>
      <c r="G29" s="85">
        <f>IF(animals!BE8&gt;0,animals!BE8,"")</f>
        <v>3.5294117647058822</v>
      </c>
      <c r="H29" s="88">
        <f>IF(animals!BE10&gt;0,animals!BE10,"")</f>
        <v>17.254901960784316</v>
      </c>
      <c r="I29" s="85">
        <f>IF(animals!BE11&gt;0,animals!BE11,"")</f>
        <v>13.333333333333334</v>
      </c>
      <c r="J29" s="85">
        <f>IF(animals!BE12&gt;0,animals!BE12,"")</f>
        <v>5.0980392156862742</v>
      </c>
      <c r="K29" s="85">
        <f>IF(animals!BE13&gt;0,animals!BE13,"")</f>
        <v>34.509803921568633</v>
      </c>
      <c r="L29" s="85">
        <f>IF(animals!BE15&gt;0,animals!BE15,"")</f>
        <v>14.901960784313726</v>
      </c>
      <c r="M29" s="85" t="str">
        <f>IF(animals!BE16&gt;0,animals!BE16,"")</f>
        <v/>
      </c>
      <c r="N29" s="85">
        <f>IF(animals!BE17&gt;0,animals!BE17,"")</f>
        <v>24.705882352941174</v>
      </c>
      <c r="O29" s="85">
        <f>IF(animals!BE18&gt;0,animals!BE18,"")</f>
        <v>13.725490196078432</v>
      </c>
      <c r="P29" s="85" t="str">
        <f>IF(animals!BE19&gt;0,animals!BE19,"")</f>
        <v/>
      </c>
      <c r="Q29" s="85" t="str">
        <f>IF(animals!BE20&gt;0,animals!BE20,"")</f>
        <v/>
      </c>
      <c r="R29" s="85">
        <f>IF(animals!BE22&gt;0,animals!BE22,"")</f>
        <v>17.254901960784316</v>
      </c>
      <c r="S29" s="85">
        <f>IF(animals!BE23&gt;0,animals!BE23,"")</f>
        <v>40.392156862745097</v>
      </c>
      <c r="T29" s="85">
        <f>IF(animals!BE24&gt;0,animals!BE24,"")</f>
        <v>28.627450980392155</v>
      </c>
      <c r="U29" s="85">
        <f>IF(animals!BE25&gt;0,animals!BE25,"")</f>
        <v>14.901960784313726</v>
      </c>
      <c r="V29" s="85">
        <f>IF(animals!BE26&gt;0,animals!BE26,"")</f>
        <v>29.803921568627452</v>
      </c>
      <c r="W29" s="85">
        <f>IF(animals!BE27&gt;0,animals!BE27,"")</f>
        <v>19.607843137254903</v>
      </c>
      <c r="X29" s="85">
        <f>IF(animals!BE29&gt;0,animals!BE29,"")</f>
        <v>15.294117647058822</v>
      </c>
      <c r="Y29" s="85">
        <f>IF(animals!BE30&gt;0,animals!BE30,"")</f>
        <v>36.86274509803922</v>
      </c>
      <c r="Z29" s="85">
        <f>IF(animals!BE31&gt;0,animals!BE31,"")</f>
        <v>26.274509803921571</v>
      </c>
      <c r="AA29" s="85">
        <f>IF(animals!BE32&gt;0,animals!BE32,"")</f>
        <v>14.901960784313726</v>
      </c>
      <c r="AB29" s="85">
        <f>IF(animals!BE33&gt;0,animals!BE33,"")</f>
        <v>28.627450980392155</v>
      </c>
      <c r="AC29" s="85">
        <f>IF(animals!BE34&gt;0,animals!BE34,"")</f>
        <v>21.568627450980394</v>
      </c>
      <c r="AD29" s="85">
        <f>IF(animals!BE36&gt;0,animals!BE36,"")</f>
        <v>16.470588235294116</v>
      </c>
      <c r="AE29" s="85">
        <f>IF(animals!BE37&gt;0,animals!BE37,"")</f>
        <v>31.764705882352938</v>
      </c>
      <c r="AF29" s="85">
        <f>IF(animals!BE38&gt;0,animals!BE38,"")</f>
        <v>21.176470588235297</v>
      </c>
      <c r="AG29" s="85">
        <f>IF(animals!BE39&gt;0,animals!BE39,"")</f>
        <v>21.568627450980394</v>
      </c>
      <c r="AH29" s="85" t="str">
        <f>IF(animals!BE40&gt;0,animals!BE40,"")</f>
        <v/>
      </c>
      <c r="AI29" s="85">
        <f>IF(animals!BE41&gt;0,animals!BE41,"")</f>
        <v>28.627450980392155</v>
      </c>
    </row>
    <row r="30" spans="1:35" x14ac:dyDescent="0.25">
      <c r="A30" s="47" t="str">
        <f>'animals_stats (μm)'!A$2</f>
        <v>Hypsibius dujardini</v>
      </c>
      <c r="B30" s="78" t="str">
        <f>'animals_stats (μm)'!B$2</f>
        <v>FR.055</v>
      </c>
      <c r="C30" s="84">
        <f>animals!BF1</f>
        <v>29</v>
      </c>
      <c r="D30" s="86">
        <f>IF(animals!BG3&gt;0,animals!BG3,"")</f>
        <v>1123.5059760956174</v>
      </c>
      <c r="E30" s="85">
        <f>IF(animals!BG6&gt;0,animals!BG6,"")</f>
        <v>61.752988047808763</v>
      </c>
      <c r="F30" s="85">
        <f>IF(animals!BG7&gt;0,animals!BG7,"")</f>
        <v>8.7649402390438258</v>
      </c>
      <c r="G30" s="85">
        <f>IF(animals!BG8&gt;0,animals!BG8,"")</f>
        <v>2.788844621513944</v>
      </c>
      <c r="H30" s="88">
        <f>IF(animals!BG10&gt;0,animals!BG10,"")</f>
        <v>17.92828685258964</v>
      </c>
      <c r="I30" s="85">
        <f>IF(animals!BG11&gt;0,animals!BG11,"")</f>
        <v>12.749003984063744</v>
      </c>
      <c r="J30" s="85">
        <f>IF(animals!BG12&gt;0,animals!BG12,"")</f>
        <v>4.7808764940239037</v>
      </c>
      <c r="K30" s="85">
        <f>IF(animals!BG13&gt;0,animals!BG13,"")</f>
        <v>33.864541832669318</v>
      </c>
      <c r="L30" s="85" t="str">
        <f>IF(animals!BG15&gt;0,animals!BG15,"")</f>
        <v/>
      </c>
      <c r="M30" s="85" t="str">
        <f>IF(animals!BG16&gt;0,animals!BG16,"")</f>
        <v/>
      </c>
      <c r="N30" s="85" t="str">
        <f>IF(animals!BG17&gt;0,animals!BG17,"")</f>
        <v/>
      </c>
      <c r="O30" s="85">
        <f>IF(animals!BG18&gt;0,animals!BG18,"")</f>
        <v>13.545816733067728</v>
      </c>
      <c r="P30" s="85" t="str">
        <f>IF(animals!BG19&gt;0,animals!BG19,"")</f>
        <v/>
      </c>
      <c r="Q30" s="85" t="str">
        <f>IF(animals!BG20&gt;0,animals!BG20,"")</f>
        <v/>
      </c>
      <c r="R30" s="85" t="str">
        <f>IF(animals!BG22&gt;0,animals!BG22,"")</f>
        <v/>
      </c>
      <c r="S30" s="85" t="str">
        <f>IF(animals!BG23&gt;0,animals!BG23,"")</f>
        <v/>
      </c>
      <c r="T30" s="85" t="str">
        <f>IF(animals!BG24&gt;0,animals!BG24,"")</f>
        <v/>
      </c>
      <c r="U30" s="85">
        <f>IF(animals!BG25&gt;0,animals!BG25,"")</f>
        <v>14.342629482071711</v>
      </c>
      <c r="V30" s="85" t="str">
        <f>IF(animals!BG26&gt;0,animals!BG26,"")</f>
        <v/>
      </c>
      <c r="W30" s="85" t="str">
        <f>IF(animals!BG27&gt;0,animals!BG27,"")</f>
        <v/>
      </c>
      <c r="X30" s="85">
        <f>IF(animals!BG29&gt;0,animals!BG29,"")</f>
        <v>19.123505976095615</v>
      </c>
      <c r="Y30" s="85">
        <f>IF(animals!BG30&gt;0,animals!BG30,"")</f>
        <v>44.223107569721108</v>
      </c>
      <c r="Z30" s="85">
        <f>IF(animals!BG31&gt;0,animals!BG31,"")</f>
        <v>28.685258964143422</v>
      </c>
      <c r="AA30" s="85">
        <f>IF(animals!BG32&gt;0,animals!BG32,"")</f>
        <v>16.733067729083665</v>
      </c>
      <c r="AB30" s="85">
        <f>IF(animals!BG33&gt;0,animals!BG33,"")</f>
        <v>33.864541832669318</v>
      </c>
      <c r="AC30" s="85" t="str">
        <f>IF(animals!BG34&gt;0,animals!BG34,"")</f>
        <v/>
      </c>
      <c r="AD30" s="85">
        <f>IF(animals!BG36&gt;0,animals!BG36,"")</f>
        <v>19.920318725099602</v>
      </c>
      <c r="AE30" s="85">
        <f>IF(animals!BG37&gt;0,animals!BG37,"")</f>
        <v>31.872509960159363</v>
      </c>
      <c r="AF30" s="85" t="str">
        <f>IF(animals!BG38&gt;0,animals!BG38,"")</f>
        <v/>
      </c>
      <c r="AG30" s="85" t="str">
        <f>IF(animals!BG39&gt;0,animals!BG39,"")</f>
        <v/>
      </c>
      <c r="AH30" s="85">
        <f>IF(animals!BG40&gt;0,animals!BG40,"")</f>
        <v>51.394422310756973</v>
      </c>
      <c r="AI30" s="85" t="str">
        <f>IF(animals!BG41&gt;0,animals!BG41,"")</f>
        <v/>
      </c>
    </row>
    <row r="31" spans="1:35" x14ac:dyDescent="0.25">
      <c r="A31" s="47" t="str">
        <f>'animals_stats (μm)'!A$2</f>
        <v>Hypsibius dujardini</v>
      </c>
      <c r="B31" s="78" t="str">
        <f>'animals_stats (μm)'!B$2</f>
        <v>FR.055</v>
      </c>
      <c r="C31" s="84">
        <f>animals!BH1</f>
        <v>30</v>
      </c>
      <c r="D31" s="86">
        <f>IF(animals!BI3&gt;0,animals!BI3,"")</f>
        <v>1331.9327731092435</v>
      </c>
      <c r="E31" s="85">
        <f>IF(animals!BI6&gt;0,animals!BI6,"")</f>
        <v>62.184873949579831</v>
      </c>
      <c r="F31" s="85">
        <f>IF(animals!BI7&gt;0,animals!BI7,"")</f>
        <v>9.2436974789915975</v>
      </c>
      <c r="G31" s="85">
        <f>IF(animals!BI8&gt;0,animals!BI8,"")</f>
        <v>3.3613445378151261</v>
      </c>
      <c r="H31" s="88">
        <f>IF(animals!BI10&gt;0,animals!BI10,"")</f>
        <v>17.647058823529413</v>
      </c>
      <c r="I31" s="85">
        <f>IF(animals!BI11&gt;0,animals!BI11,"")</f>
        <v>13.025210084033615</v>
      </c>
      <c r="J31" s="85">
        <f>IF(animals!BI12&gt;0,animals!BI12,"")</f>
        <v>4.6218487394957988</v>
      </c>
      <c r="K31" s="85">
        <f>IF(animals!BI13&gt;0,animals!BI13,"")</f>
        <v>34.033613445378144</v>
      </c>
      <c r="L31" s="85">
        <f>IF(animals!BI15&gt;0,animals!BI15,"")</f>
        <v>19.747899159663866</v>
      </c>
      <c r="M31" s="85">
        <f>IF(animals!BI16&gt;0,animals!BI16,"")</f>
        <v>34.873949579831937</v>
      </c>
      <c r="N31" s="85">
        <f>IF(animals!BI17&gt;0,animals!BI17,"")</f>
        <v>27.310924369747898</v>
      </c>
      <c r="O31" s="85">
        <f>IF(animals!BI18&gt;0,animals!BI18,"")</f>
        <v>14.705882352941178</v>
      </c>
      <c r="P31" s="85">
        <f>IF(animals!BI19&gt;0,animals!BI19,"")</f>
        <v>26.47058823529412</v>
      </c>
      <c r="Q31" s="85">
        <f>IF(animals!BI20&gt;0,animals!BI20,"")</f>
        <v>22.268907563025209</v>
      </c>
      <c r="R31" s="85">
        <f>IF(animals!BI22&gt;0,animals!BI22,"")</f>
        <v>19.747899159663866</v>
      </c>
      <c r="S31" s="85">
        <f>IF(animals!BI23&gt;0,animals!BI23,"")</f>
        <v>36.97478991596639</v>
      </c>
      <c r="T31" s="85">
        <f>IF(animals!BI24&gt;0,animals!BI24,"")</f>
        <v>28.571428571428569</v>
      </c>
      <c r="U31" s="85">
        <f>IF(animals!BI25&gt;0,animals!BI25,"")</f>
        <v>16.386554621848738</v>
      </c>
      <c r="V31" s="85">
        <f>IF(animals!BI26&gt;0,animals!BI26,"")</f>
        <v>30.252100840336134</v>
      </c>
      <c r="W31" s="85">
        <f>IF(animals!BI27&gt;0,animals!BI27,"")</f>
        <v>23.949579831932773</v>
      </c>
      <c r="X31" s="85">
        <f>IF(animals!BI29&gt;0,animals!BI29,"")</f>
        <v>22.689075630252102</v>
      </c>
      <c r="Y31" s="85">
        <f>IF(animals!BI30&gt;0,animals!BI30,"")</f>
        <v>41.176470588235297</v>
      </c>
      <c r="Z31" s="85">
        <f>IF(animals!BI31&gt;0,animals!BI31,"")</f>
        <v>29.831932773109244</v>
      </c>
      <c r="AA31" s="85">
        <f>IF(animals!BI32&gt;0,animals!BI32,"")</f>
        <v>17.226890756302517</v>
      </c>
      <c r="AB31" s="85" t="str">
        <f>IF(animals!BI33&gt;0,animals!BI33,"")</f>
        <v/>
      </c>
      <c r="AC31" s="85" t="str">
        <f>IF(animals!BI34&gt;0,animals!BI34,"")</f>
        <v/>
      </c>
      <c r="AD31" s="85">
        <f>IF(animals!BI36&gt;0,animals!BI36,"")</f>
        <v>19.327731092436974</v>
      </c>
      <c r="AE31" s="85">
        <f>IF(animals!BI37&gt;0,animals!BI37,"")</f>
        <v>32.773109243697476</v>
      </c>
      <c r="AF31" s="85" t="str">
        <f>IF(animals!BI38&gt;0,animals!BI38,"")</f>
        <v/>
      </c>
      <c r="AG31" s="85">
        <f>IF(animals!BI39&gt;0,animals!BI39,"")</f>
        <v>21.84873949579832</v>
      </c>
      <c r="AH31" s="85">
        <f>IF(animals!BI40&gt;0,animals!BI40,"")</f>
        <v>52.52100840336135</v>
      </c>
      <c r="AI31" s="85">
        <f>IF(animals!BI41&gt;0,animals!BI41,"")</f>
        <v>33.613445378151255</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instructions</vt:lpstr>
      <vt:lpstr>general info</vt:lpstr>
      <vt:lpstr>animals</vt:lpstr>
      <vt:lpstr>animals_stats (μm)</vt:lpstr>
      <vt:lpstr>animals_stats (pt)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Hypsibioidea &amp; Isohypsibioidea (ver. 1.0)</dc:title>
  <dc:creator>Łukasz Michalczyk (LM@tardigrada.net)</dc:creator>
  <cp:keywords>Tardigrada Hypsibioidea Isohypsibioidea morphometry</cp:keywords>
  <cp:lastModifiedBy>ŁM</cp:lastModifiedBy>
  <cp:lastPrinted>2003-07-11T12:21:57Z</cp:lastPrinted>
  <dcterms:created xsi:type="dcterms:W3CDTF">2003-07-11T12:08:32Z</dcterms:created>
  <dcterms:modified xsi:type="dcterms:W3CDTF">2017-05-20T13:28:01Z</dcterms:modified>
</cp:coreProperties>
</file>